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ligam\Documents\New folder\New folder\"/>
    </mc:Choice>
  </mc:AlternateContent>
  <xr:revisionPtr revIDLastSave="0" documentId="8_{D345416D-3C81-4726-AF36-6D97874D4F24}" xr6:coauthVersionLast="47" xr6:coauthVersionMax="47" xr10:uidLastSave="{00000000-0000-0000-0000-000000000000}"/>
  <bookViews>
    <workbookView xWindow="-120" yWindow="-120" windowWidth="29040" windowHeight="15720" tabRatio="916" firstSheet="1" activeTab="2"/>
  </bookViews>
  <sheets>
    <sheet name="аналіз виконання плану" sheetId="1" state="hidden" r:id="rId1"/>
    <sheet name="доходи_детально" sheetId="2" r:id="rId2"/>
    <sheet name="Видатки" sheetId="4" r:id="rId3"/>
  </sheets>
  <definedNames>
    <definedName name="_xlnm.Print_Area" localSheetId="0">'аналіз виконання плану'!$A$1:$F$76</definedName>
    <definedName name="_xlnm.Print_Area" localSheetId="1">доходи_детально!$A$1:$E$63</definedName>
    <definedName name="_xlnm.Print_Titles" localSheetId="0">'аналіз виконання плану'!$A:$B,'аналіз виконання плану'!$4:$4</definedName>
    <definedName name="_xlnm.Print_Titles" localSheetId="1">доходи_детально!$B:$B,доходи_детально!$9:$10</definedName>
    <definedName name="Z_1031D1E1_7C20_4B60_989B_5425778ED634_.wvu.FilterData" localSheetId="1" hidden="1">доходи_детально!#REF!</definedName>
    <definedName name="Z_1031D1E1_7C20_4B60_989B_5425778ED634_.wvu.PrintArea" localSheetId="1" hidden="1">доходи_детально!$B$9:$E$62</definedName>
    <definedName name="Z_1031D1E1_7C20_4B60_989B_5425778ED634_.wvu.PrintTitles" localSheetId="1" hidden="1">доходи_детально!$B:$B,доходи_детально!$9:$10</definedName>
    <definedName name="Z_1CB03858_CDB7_4D4B_821E_F5672F5BC6F2_.wvu.FilterData" localSheetId="1" hidden="1">доходи_детально!$B$9:$D$61</definedName>
    <definedName name="Z_1CB03858_CDB7_4D4B_821E_F5672F5BC6F2_.wvu.PrintArea" localSheetId="1" hidden="1">доходи_детально!$B$9:$E$62</definedName>
    <definedName name="Z_1CB03858_CDB7_4D4B_821E_F5672F5BC6F2_.wvu.PrintTitles" localSheetId="1" hidden="1">доходи_детально!$B:$B,доходи_детально!$10:$10</definedName>
    <definedName name="Z_1CB03858_CDB7_4D4B_821E_F5672F5BC6F2_.wvu.Rows" localSheetId="1" hidden="1">доходи_детально!#REF!,доходи_детально!#REF!,доходи_детально!#REF!,доходи_детально!#REF!,доходи_детально!#REF!,доходи_детально!#REF!,доходи_детально!#REF!,доходи_детально!#REF!,доходи_детально!#REF!,доходи_детально!#REF!,доходи_детально!$38:$40,доходи_детально!#REF!,доходи_детально!#REF!,доходи_детально!#REF!,доходи_детально!#REF!</definedName>
    <definedName name="Z_69D552E8_DE56_450B_BD1A_BBD76B46F883_.wvu.FilterData" localSheetId="1" hidden="1">доходи_детально!#REF!</definedName>
    <definedName name="Z_69D552E8_DE56_450B_BD1A_BBD76B46F883_.wvu.PrintArea" localSheetId="1" hidden="1">доходи_детально!$B$9:$E$62</definedName>
    <definedName name="Z_69D552E8_DE56_450B_BD1A_BBD76B46F883_.wvu.PrintTitles" localSheetId="1" hidden="1">доходи_детально!$B:$B,доходи_детально!$9:$10</definedName>
    <definedName name="Z_6E4FF9B4_61B0_4694_B844_EAD4AB149779_.wvu.FilterData" localSheetId="1" hidden="1">доходи_детально!#REF!</definedName>
    <definedName name="Z_6E4FF9B4_61B0_4694_B844_EAD4AB149779_.wvu.PrintArea" localSheetId="1" hidden="1">доходи_детально!$B$9:$E$62</definedName>
    <definedName name="Z_6E4FF9B4_61B0_4694_B844_EAD4AB149779_.wvu.PrintTitles" localSheetId="1" hidden="1">доходи_детально!$B:$B,доходи_детально!$9:$10</definedName>
    <definedName name="Z_78267DED_F178_43A0_A7B7_83F021818794_.wvu.FilterData" localSheetId="1" hidden="1">доходи_детально!#REF!</definedName>
    <definedName name="Z_8AFEC026_B21C_4696_BED5_012ACB59C3BA_.wvu.FilterData" localSheetId="1" hidden="1">доходи_детально!#REF!</definedName>
    <definedName name="Z_8AFEC026_B21C_4696_BED5_012ACB59C3BA_.wvu.PrintArea" localSheetId="1" hidden="1">доходи_детально!$B$9:$E$62</definedName>
    <definedName name="Z_8AFEC026_B21C_4696_BED5_012ACB59C3BA_.wvu.PrintTitles" localSheetId="1" hidden="1">доходи_детально!$B:$B,доходи_детально!$9:$10</definedName>
    <definedName name="Z_ECC8D52D_E1EE_44FA_96B8_8A6668B92A4E_.wvu.Cols" localSheetId="0" hidden="1">'аналіз виконання плану'!$F:$F</definedName>
    <definedName name="Z_ECC8D52D_E1EE_44FA_96B8_8A6668B92A4E_.wvu.Cols" localSheetId="1" hidden="1">доходи_детально!$F:$Q</definedName>
    <definedName name="Z_ECC8D52D_E1EE_44FA_96B8_8A6668B92A4E_.wvu.PrintArea" localSheetId="0" hidden="1">'аналіз виконання плану'!$A$1:$F$76</definedName>
    <definedName name="Z_ECC8D52D_E1EE_44FA_96B8_8A6668B92A4E_.wvu.PrintArea" localSheetId="1" hidden="1">доходи_детально!$A$1:$E$62</definedName>
    <definedName name="Z_ECC8D52D_E1EE_44FA_96B8_8A6668B92A4E_.wvu.PrintTitles" localSheetId="0" hidden="1">'аналіз виконання плану'!$A:$B,'аналіз виконання плану'!$4:$4</definedName>
    <definedName name="Z_ECC8D52D_E1EE_44FA_96B8_8A6668B92A4E_.wvu.PrintTitles" localSheetId="1" hidden="1">доходи_детально!$B:$B,доходи_детально!$9:$10</definedName>
    <definedName name="Z_ECC8D52D_E1EE_44FA_96B8_8A6668B92A4E_.wvu.Rows" localSheetId="0" hidden="1">'аналіз виконання плану'!$20:$47,'аналіз виконання плану'!$49:$50,'аналіз виконання плану'!$58:$59,'аналіз виконання плану'!$66:$74,'аналіз виконання плану'!$76:$76</definedName>
    <definedName name="Z_ECC8D52D_E1EE_44FA_96B8_8A6668B92A4E_.wvu.Rows" localSheetId="2" hidden="1">Видатки!$57:$57</definedName>
    <definedName name="Z_ECC8D52D_E1EE_44FA_96B8_8A6668B92A4E_.wvu.Rows" localSheetId="1" hidden="1">доходи_детально!$12:$15,доходи_детально!$19:$23,доходи_детально!#REF!,доходи_детально!#REF!</definedName>
    <definedName name="Z_FAE54B93_1370_49A2_9D43_3C10606BA2BF_.wvu.PrintArea" localSheetId="1" hidden="1">доходи_детально!$A$2:$E$63</definedName>
  </definedNames>
  <calcPr calcId="191029" fullCalcOnLoad="1"/>
  <customWorkbookViews>
    <customWorkbookView name="Ялинник Світлана - Личное представление" guid="{FAE54B93-1370-49A2-9D43-3C10606BA2BF}" mergeInterval="0" personalView="1" maximized="1" xWindow="-8" yWindow="-8" windowWidth="1936" windowHeight="1056" tabRatio="916" activeSheetId="2"/>
    <customWorkbookView name="Сахацький Дмитро Олександрович - Личное представление" guid="{ECC8D52D-E1EE-44FA-96B8-8A6668B92A4E}" mergeInterval="0" personalView="1" maximized="1" xWindow="-8" yWindow="-8" windowWidth="1936" windowHeight="1056" tabRatio="91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  <c r="E12" i="2"/>
  <c r="E13" i="2"/>
  <c r="E14" i="2"/>
  <c r="E15" i="2"/>
  <c r="E16" i="2"/>
  <c r="D22" i="2"/>
  <c r="D25" i="2"/>
  <c r="D41" i="2" s="1"/>
  <c r="E41" i="2" s="1"/>
  <c r="C27" i="2"/>
  <c r="D27" i="2"/>
  <c r="E28" i="2"/>
  <c r="E29" i="2"/>
  <c r="C31" i="2"/>
  <c r="D31" i="2"/>
  <c r="E32" i="2"/>
  <c r="E33" i="2"/>
  <c r="E34" i="2"/>
  <c r="E35" i="2"/>
  <c r="E36" i="2"/>
  <c r="E37" i="2"/>
  <c r="E38" i="2"/>
  <c r="E39" i="2"/>
  <c r="E40" i="2"/>
  <c r="E44" i="2"/>
  <c r="E45" i="2"/>
  <c r="E46" i="2"/>
  <c r="E47" i="2"/>
  <c r="E48" i="2"/>
  <c r="E49" i="2"/>
  <c r="E50" i="2"/>
  <c r="E51" i="2"/>
  <c r="E52" i="2"/>
  <c r="C53" i="2"/>
  <c r="D53" i="2"/>
  <c r="C54" i="2"/>
  <c r="D54" i="2"/>
  <c r="D63" i="2"/>
  <c r="E55" i="2"/>
  <c r="E56" i="2"/>
  <c r="E57" i="2"/>
  <c r="E58" i="2"/>
  <c r="E59" i="2"/>
  <c r="E60" i="2"/>
  <c r="E61" i="2"/>
  <c r="E62" i="2"/>
  <c r="A2" i="1"/>
  <c r="D4" i="1"/>
  <c r="E5" i="1"/>
  <c r="F5" i="1"/>
  <c r="E6" i="1"/>
  <c r="F6" i="1"/>
  <c r="E7" i="1"/>
  <c r="F7" i="1"/>
  <c r="E8" i="1"/>
  <c r="F8" i="1"/>
  <c r="F9" i="1"/>
  <c r="E10" i="1"/>
  <c r="F10" i="1"/>
  <c r="F11" i="1"/>
  <c r="F12" i="1"/>
  <c r="E13" i="1"/>
  <c r="F13" i="1"/>
  <c r="E14" i="1"/>
  <c r="F14" i="1"/>
  <c r="E15" i="1"/>
  <c r="F15" i="1"/>
  <c r="F16" i="1"/>
  <c r="C17" i="1"/>
  <c r="D17" i="1"/>
  <c r="F17" i="1"/>
  <c r="C18" i="1"/>
  <c r="E19" i="1"/>
  <c r="F19" i="1"/>
  <c r="E20" i="1"/>
  <c r="F20" i="1"/>
  <c r="D21" i="1"/>
  <c r="D18" i="1"/>
  <c r="F22" i="1"/>
  <c r="E23" i="1"/>
  <c r="F23" i="1"/>
  <c r="F24" i="1"/>
  <c r="C25" i="1"/>
  <c r="D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C48" i="1"/>
  <c r="C49" i="1"/>
  <c r="D49" i="1"/>
  <c r="E49" i="1"/>
  <c r="F49" i="1"/>
  <c r="C50" i="1"/>
  <c r="F50" i="1" s="1"/>
  <c r="E54" i="1"/>
  <c r="F54" i="1"/>
  <c r="E55" i="1"/>
  <c r="F55" i="1"/>
  <c r="E56" i="1"/>
  <c r="F56" i="1"/>
  <c r="F57" i="1"/>
  <c r="F58" i="1"/>
  <c r="F59" i="1"/>
  <c r="E60" i="1"/>
  <c r="F60" i="1"/>
  <c r="F61" i="1"/>
  <c r="E62" i="1"/>
  <c r="F62" i="1"/>
  <c r="F63" i="1"/>
  <c r="C64" i="1"/>
  <c r="C75" i="1"/>
  <c r="D64" i="1"/>
  <c r="D74" i="1"/>
  <c r="D76" i="1" s="1"/>
  <c r="C65" i="1"/>
  <c r="D65" i="1"/>
  <c r="F65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C74" i="1"/>
  <c r="F64" i="1"/>
  <c r="C76" i="1"/>
  <c r="D75" i="1"/>
  <c r="F75" i="1" s="1"/>
  <c r="C4" i="1"/>
  <c r="C63" i="2"/>
  <c r="E63" i="2" s="1"/>
  <c r="E31" i="2"/>
  <c r="E53" i="2"/>
  <c r="D26" i="2"/>
  <c r="C26" i="2"/>
  <c r="C41" i="2"/>
  <c r="E27" i="2"/>
  <c r="F74" i="1"/>
  <c r="E74" i="1"/>
  <c r="E18" i="1"/>
  <c r="F18" i="1"/>
  <c r="D48" i="1"/>
  <c r="E54" i="2"/>
  <c r="D50" i="1"/>
  <c r="E21" i="1"/>
  <c r="E17" i="1"/>
  <c r="F21" i="1"/>
  <c r="E64" i="1"/>
  <c r="E26" i="2"/>
  <c r="F48" i="1"/>
  <c r="E48" i="1"/>
  <c r="E50" i="1"/>
  <c r="E76" i="1" l="1"/>
  <c r="F76" i="1"/>
  <c r="E25" i="2"/>
  <c r="E75" i="1"/>
</calcChain>
</file>

<file path=xl/sharedStrings.xml><?xml version="1.0" encoding="utf-8"?>
<sst xmlns="http://schemas.openxmlformats.org/spreadsheetml/2006/main" count="234" uniqueCount="186">
  <si>
    <t>Субвенція з місцевого бюджету на здійснення природоохоронних заходів</t>
  </si>
  <si>
    <t xml:space="preserve">
Павло КРОПИВКА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</si>
  <si>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</si>
  <si>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територіальних громад області, що перебувають в управлінні обласних рад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</si>
  <si>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</si>
  <si>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СПЕЦІАЛЬНИЙ  ФОНД</t>
  </si>
  <si>
    <t>Плата за надання адміністративних послуг</t>
  </si>
  <si>
    <t>Офіційні трансферти</t>
  </si>
  <si>
    <t>Доходи спеціального фонду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</si>
  <si>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</si>
  <si>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Найменування видатків</t>
  </si>
  <si>
    <t>Податок та збір на доходи фізичних осіб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</si>
  <si>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</si>
  <si>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УСЬОГО ВИДАТКІВ БЕЗ УРАХУВАННЯ МІЖБЮДЖЕТНИХ ТРАНСФЕРТІВ:</t>
  </si>
  <si>
    <t>УСЬОГО ВИДАТКІВ З ТРАНСФЕРТАМИ, ЩО ПЕРЕДАЮТЬСЯ ДО МІСЦЕВИХ БЮДЖЕТІВ: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</si>
  <si>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</si>
  <si>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>УСЬОГО ВИДАТКІВ:</t>
  </si>
  <si>
    <t>УСЬОГО ВИДАТКІВ З ТРАНСФЕРТАМИ, ЩО ПЕРЕДАЮТЬСЯ ДО МІСЦЕВИХ БЮДЖЕТІВ З КРЕДИТУВАННЯМ:</t>
  </si>
  <si>
    <t>УСЬОГО ВИДАТКІВ З КРЕДИТУВАННЯМ:</t>
  </si>
  <si>
    <t>Код типової програмної класифікації видатків та кредитування</t>
  </si>
  <si>
    <t>0100</t>
  </si>
  <si>
    <t>Державне управління</t>
  </si>
  <si>
    <t>Освіта</t>
  </si>
  <si>
    <t>Соціальний захист та соціальне забезпечення</t>
  </si>
  <si>
    <t/>
  </si>
  <si>
    <t>Житлово-комунальне господарство</t>
  </si>
  <si>
    <t>Економічна діяльність</t>
  </si>
  <si>
    <t>Сільське, лісове, рибне господарство та мисливство</t>
  </si>
  <si>
    <t>Будівництво та регіональний розвиток</t>
  </si>
  <si>
    <t>Транспорт та транспортна інфраструктура, дорожнє господарство</t>
  </si>
  <si>
    <t>Зв'язок, телекомунікації та інформатика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</si>
  <si>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</si>
  <si>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</si>
  <si>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 техногенного та природного характеру</t>
  </si>
  <si>
    <t>Охорона навколишнього природного середовища</t>
  </si>
  <si>
    <t>Засоби масової інформації</t>
  </si>
  <si>
    <t>Обслуговування місцевого боргу</t>
  </si>
  <si>
    <t>Резервний фонд</t>
  </si>
  <si>
    <t>Реверсна дотація</t>
  </si>
  <si>
    <t>Субвенція з місцевого бюджету державному бюджету на виконання програм соціально-економічного розвитку регіонів</t>
  </si>
  <si>
    <t>Міжбюджетні трансферти</t>
  </si>
  <si>
    <t>Дотації з місцевого бюджету іншим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</si>
  <si>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</si>
  <si>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</si>
  <si>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</si>
  <si>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</si>
  <si>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Дотації з державного бюджету місцевим бюджетам</t>
  </si>
  <si>
    <t>Субвенції з державного бюджету місцевим бюджетам</t>
  </si>
  <si>
    <t>Охорона здоров'я</t>
  </si>
  <si>
    <t>Культура і мистецтво</t>
  </si>
  <si>
    <t>Фізична культура і спорт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</si>
  <si>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</si>
  <si>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</si>
  <si>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Кредитування</t>
  </si>
  <si>
    <t>900202 + Кредитування</t>
  </si>
  <si>
    <t>900203 + Кредитування</t>
  </si>
  <si>
    <t>Інші субвенції з місцевого бюджету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</si>
  <si>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</si>
  <si>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Код бюджетної класифікації</t>
  </si>
  <si>
    <t>Найменування</t>
  </si>
  <si>
    <t>Аналіз виконання обласного бюджету</t>
  </si>
  <si>
    <t>Плата за землю</t>
  </si>
  <si>
    <t>Плата за видачу ліцензій та сертифікатів</t>
  </si>
  <si>
    <t>Плата за державну реєстрацію, крім плати за державну реєстрацію суб"єктів підприємницької діяльності</t>
  </si>
  <si>
    <t>Надходження до бюджету сум відсотків банків за користування тимчасово вільними  коштами</t>
  </si>
  <si>
    <t>Інші надходження</t>
  </si>
  <si>
    <t>по звіту</t>
  </si>
  <si>
    <t>Код</t>
  </si>
  <si>
    <t>Податок з доходів фізичних осіб</t>
  </si>
  <si>
    <t>Податок на прибуток підприємств,що належать до комунальної власності</t>
  </si>
  <si>
    <t>Плата за ліцензії на право роздрібної торгівлі алкогольними напоями та тютюноновими виробами</t>
  </si>
  <si>
    <t>Частина прибутку госп.організацій</t>
  </si>
  <si>
    <t>Плата за оренду майна, що знаходиться в комунальній власності</t>
  </si>
  <si>
    <t>Дотації</t>
  </si>
  <si>
    <t>Додаткова дотація з державного бюджету місцевим бюджетам</t>
  </si>
  <si>
    <t>Додаткова дотація на підв.стипендії</t>
  </si>
  <si>
    <t xml:space="preserve">Субвенції </t>
  </si>
  <si>
    <t>Всього доходів загального фонду з трансфертами</t>
  </si>
  <si>
    <t>2 кошик</t>
  </si>
  <si>
    <t xml:space="preserve">       Спеціальний фонд</t>
  </si>
  <si>
    <t>Податок з  власників транспортних засобів та інших самохідних машин</t>
  </si>
  <si>
    <t>Субвенція з державного бюджету місцевим бюджетам на придбання шкільних автобусів для перевезення дітей, що проживають у сільській місцевості</t>
  </si>
  <si>
    <t>Грошові стягнення за шкоду, заподіяну поруш.законодавства</t>
  </si>
  <si>
    <t>Плата за утримання дітей у школах -інтернатах</t>
  </si>
  <si>
    <t>30% надходжень від збору за проведення гастрольних заходів</t>
  </si>
  <si>
    <t xml:space="preserve">Власні надходження бюджетних установ і організацій </t>
  </si>
  <si>
    <t>1 кошик</t>
  </si>
  <si>
    <t>тис.грн.</t>
  </si>
  <si>
    <t>Плата за  придбання торгових патентів пунктами продажу нафтопродуктів (автозаправними станціями, заправними пунктами)</t>
  </si>
  <si>
    <t>Надходження коштів від відш.втрат с/г і л/г виробництва</t>
  </si>
  <si>
    <t>Надходження від відчуження майна, що знаходиться в комунальній власності</t>
  </si>
  <si>
    <t>Субвенція на будівництво, реконстр., ремонт автодоріг</t>
  </si>
  <si>
    <t>Субвенція з державного бюджету обласному бюджету Полтавської області на проведення заходів з підготовки та відзначення 200-річчя від дня народження М.В. Гоголя</t>
  </si>
  <si>
    <t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t>
  </si>
  <si>
    <t>Додаткова дотація з державного бюджету місцевим бюджетам на забезпечення лікування хворих на цукровий діабет</t>
  </si>
  <si>
    <t>Суб.на облаштування закладів</t>
  </si>
  <si>
    <t>Цільові фонди, утворені органами місцевого самоврядування та місцевими органами виконавчої влади</t>
  </si>
  <si>
    <t>Субвенція з державного бюджету місцевим бюджетам на фінансування заходів із запобігання поширенню та лікування грипу типу A/H1N1/04/09 і гострих респіраторних захворювань</t>
  </si>
  <si>
    <t>Суб.на виконання інвестец.проект.</t>
  </si>
  <si>
    <t>Суб.на придбання витр.матеріалів</t>
  </si>
  <si>
    <t>Суб. на проведення виборів</t>
  </si>
  <si>
    <t>Суб.для забесп. обладнанням навч.</t>
  </si>
  <si>
    <t xml:space="preserve"> Субвенція з державного бюджету обласному бюджету Полтавської області на проведення комплексу робіт із створення пам'ятників Івану Мазепі та Карлу XII, ремонту та реставрації історико-культурного заповідника "Поле Полтавської битви"</t>
  </si>
  <si>
    <t xml:space="preserve">Всього доходів з трансфертами </t>
  </si>
  <si>
    <t>Суб.на заходи з енергозбер.</t>
  </si>
  <si>
    <t>Суб.на придбання шк.автобусів</t>
  </si>
  <si>
    <t>Суб.на оснащення сільськіх амбул.</t>
  </si>
  <si>
    <t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здоров`я, віком, вислугою років та у зв`язку із скороченням</t>
  </si>
  <si>
    <t>Суб.на комп.таінф.загальноосв.закл.</t>
  </si>
  <si>
    <t>Суб.на соц.-ек.розвиток</t>
  </si>
  <si>
    <t xml:space="preserve"> Субвенція з державного бюджету місцевим бюджетам на фінансування у 2008 році Програм - переможців Всеукраїнського конкурсу проектів та програм розвитку місцевого самоврядування 2007 року </t>
  </si>
  <si>
    <t>Суб.на надання послуг споживачам наркотиків</t>
  </si>
  <si>
    <t>Суб.на забесп. загальноосв. навч. закладів</t>
  </si>
  <si>
    <t>Субвенція на утримання об'єктів спільного користування</t>
  </si>
  <si>
    <t>Разом по спецфонду з трансфертами</t>
  </si>
  <si>
    <r>
      <t>Збір за забруднення навколишнього природного середовища</t>
    </r>
    <r>
      <rPr>
        <sz val="10"/>
        <rFont val="Arial Cyr"/>
        <charset val="204"/>
      </rPr>
      <t> </t>
    </r>
  </si>
  <si>
    <t>Разом по спецфонду</t>
  </si>
  <si>
    <t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невідповідн</t>
  </si>
  <si>
    <t>Кошти, одержані із загального фонду бюджету до бюджету розвитку (спеціального фонду) </t>
  </si>
  <si>
    <t xml:space="preserve">Всього доходів (загальний+спецфонд) </t>
  </si>
  <si>
    <t>Відсотки за користування довгостроковим кредитом, що надається молодим сім'ям та одиноким молодим громадянам на будівництво та придбання житла</t>
  </si>
  <si>
    <t xml:space="preserve">      Загальний фонд</t>
  </si>
  <si>
    <t>% виконання  плану</t>
  </si>
  <si>
    <t>відхилення 
від  плану</t>
  </si>
  <si>
    <t>Надходження коштів від Державного фонду дорогоцінних металів і дорогоцінного каміння</t>
  </si>
  <si>
    <t>Разом (загальний фонд)</t>
  </si>
  <si>
    <t>Дотації вирівнювання, що одержуються з державного бюджету </t>
  </si>
  <si>
    <t>Додаткова дотація з державного бюджету на вирівнювання фінансової забезпеченості місцевих бюджетів</t>
  </si>
  <si>
    <t>Додаткова дотація з державного бюджету на забезпечення видатків на оплату праці працівників бюдж.установ у звязку із підвищенням розміру мін.зар.плати, виплату стипендії і допомоги учням та студентам навчальних закладів</t>
  </si>
  <si>
    <t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</t>
  </si>
  <si>
    <t>на будівн.протитуберк.диспансеру</t>
  </si>
  <si>
    <t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міських, міст республіканського в Автономній Республіці Крим і обласного значення, районних у містах Києві і Севас</t>
  </si>
  <si>
    <t>Доходи загального фонду</t>
  </si>
  <si>
    <t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</si>
  <si>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>Громадський порядок та безпека</t>
  </si>
  <si>
    <t>Директор Департаменту фінансів Полтавської обласної військової адміністрації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</si>
  <si>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</si>
  <si>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ЗАГАЛЬНИЙ  ФОНД</t>
  </si>
  <si>
    <t>Інші дотації з місцевого бюджету</t>
  </si>
  <si>
    <r>
      <t>тис</t>
    </r>
    <r>
      <rPr>
        <sz val="14"/>
        <color indexed="10"/>
        <rFont val="Times New Roman Cyr"/>
        <charset val="204"/>
      </rPr>
      <t>.</t>
    </r>
    <r>
      <rPr>
        <sz val="14"/>
        <rFont val="Times New Roman Cyr"/>
        <family val="1"/>
        <charset val="204"/>
      </rPr>
      <t xml:space="preserve"> грн</t>
    </r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</si>
  <si>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</si>
  <si>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ЗАТВЕРДЖЕНО</t>
  </si>
  <si>
    <t xml:space="preserve">сесії обласної ради восьмого скликання </t>
  </si>
  <si>
    <t>__ ________________ 2022 № ______</t>
  </si>
  <si>
    <t xml:space="preserve">Звіт про виконання обласного бюджету за 2022 рік          </t>
  </si>
  <si>
    <t>Затверджено розписом               на 2022 рік з урахуванням змін</t>
  </si>
  <si>
    <t xml:space="preserve">Виконано за 2022 рік                       </t>
  </si>
  <si>
    <t xml:space="preserve">%                                              виконання річного плану </t>
  </si>
  <si>
    <t>тис. грн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</si>
  <si>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 та інших форм виховання,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</si>
  <si>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-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</si>
  <si>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</si>
  <si>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Затверджено розписом на 2022 рік з урахуванням змін</t>
  </si>
  <si>
    <t>Виконано за 2022 рік</t>
  </si>
  <si>
    <t xml:space="preserve">% виконання річного плану </t>
  </si>
  <si>
    <t xml:space="preserve">Податок на прибуток підприємств </t>
  </si>
  <si>
    <t xml:space="preserve">Рентна плата за спеціальне використання води </t>
  </si>
  <si>
    <t xml:space="preserve">Рентна плата за користування надрами </t>
  </si>
  <si>
    <t xml:space="preserve">Плата за використання інших природних ресурсів  </t>
  </si>
  <si>
    <t>Плата за розміщення тимчасово вільних коштів місцевих бюджетів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</si>
  <si>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</si>
  <si>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</t>
  </si>
  <si>
    <t>Усього доходів загального фонду без урахування міжбюджетних трансфертів (90010100)</t>
  </si>
  <si>
    <t>Освітня субвенція з державного бюджету місцевим бюджетам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</si>
  <si>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</si>
  <si>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</si>
  <si>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</si>
  <si>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</si>
  <si>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Усього доходів загального фонду (90010300)</t>
  </si>
  <si>
    <t>Виконано                                    за  2022 рік</t>
  </si>
  <si>
    <t xml:space="preserve">% виконання до річного плану </t>
  </si>
  <si>
    <t xml:space="preserve">Податок з власників транспортних засобів та інших самохідних машин і механізмів </t>
  </si>
  <si>
    <t>Екологічний податок</t>
  </si>
  <si>
    <t xml:space="preserve">Збір за забруднення навколишнього природного середовища  </t>
  </si>
  <si>
    <t xml:space="preserve">Надходження коштів від відшкодування втрат сільськогосподарського і лісогосподарського виробництва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</si>
  <si>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</si>
  <si>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</si>
  <si>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 xml:space="preserve">Власні надходження бюджетних установ </t>
  </si>
  <si>
    <t>Кошти від відчуження майна, що перебуває в комунальній власності </t>
  </si>
  <si>
    <t>Усього доходів спеціального фонду без урахування міжбюджетних трансфертів (90010100)</t>
  </si>
  <si>
    <t>Субвенція з державного бюджету місцевим бюджетам на реалізацію проектів в рамках Програми з відновлення України</t>
  </si>
  <si>
    <t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</t>
  </si>
  <si>
    <t>Субвенція з місцевого бюджету на виконання інвестиційних проектів</t>
  </si>
  <si>
    <t>Субвенція з місцевого бюджету на співфінансування інвестиційних проектів</t>
  </si>
  <si>
    <t>Усього доходів спеціального фонду (90010300)</t>
  </si>
  <si>
    <t>Рішення пленарного засідання двадцять другої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</si>
</sst>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94" formatCode="0.0"/>
    <numFmt numFmtId="195" formatCode="#,##0.0"/>
    <numFmt numFmtId="196" formatCode="#,##0.0_ ;[Red]\-#,##0.0\ "/>
    <numFmt numFmtId="197" formatCode="#,##0_ ;[Red]\-#,##0\ "/>
    <numFmt numFmtId="198" formatCode="0_ ;[Red]\-0\ "/>
    <numFmt numFmtId="224" formatCode="0.0%"/>
  </numFmts>
  <fonts count="3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8"/>
      <name val="Arial Cyr"/>
      <family val="2"/>
      <charset val="204"/>
    </font>
    <font>
      <b/>
      <sz val="14"/>
      <name val="Times New Roman"/>
      <family val="1"/>
    </font>
    <font>
      <b/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Helv"/>
      <charset val="204"/>
    </font>
    <font>
      <sz val="14"/>
      <color indexed="9"/>
      <name val="Times New Roman Cyr"/>
      <family val="1"/>
      <charset val="204"/>
    </font>
    <font>
      <i/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color indexed="10"/>
      <name val="Times New Roman Cyr"/>
      <family val="1"/>
      <charset val="204"/>
    </font>
    <font>
      <sz val="14"/>
      <color indexed="10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</font>
    <font>
      <b/>
      <sz val="12"/>
      <name val="Times New Roman Cyr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 Cyr"/>
      <charset val="204"/>
    </font>
    <font>
      <sz val="14"/>
      <color rgb="FFFF0000"/>
      <name val="Times New Roman Cyr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1" fillId="0" borderId="0"/>
    <xf numFmtId="0" fontId="4" fillId="0" borderId="0"/>
    <xf numFmtId="0" fontId="22" fillId="0" borderId="0"/>
  </cellStyleXfs>
  <cellXfs count="225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94" fontId="7" fillId="0" borderId="0" xfId="0" applyNumberFormat="1" applyFont="1" applyBorder="1" applyAlignment="1">
      <alignment horizontal="left" vertical="center" wrapText="1"/>
    </xf>
    <xf numFmtId="194" fontId="5" fillId="0" borderId="0" xfId="0" applyNumberFormat="1" applyFont="1" applyBorder="1" applyAlignment="1">
      <alignment horizontal="left" vertical="center" wrapText="1"/>
    </xf>
    <xf numFmtId="194" fontId="3" fillId="0" borderId="0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Border="1"/>
    <xf numFmtId="0" fontId="5" fillId="11" borderId="2" xfId="0" applyFont="1" applyFill="1" applyBorder="1" applyAlignment="1">
      <alignment horizontal="left" vertical="center" wrapText="1"/>
    </xf>
    <xf numFmtId="0" fontId="5" fillId="11" borderId="3" xfId="0" applyFont="1" applyFill="1" applyBorder="1" applyAlignment="1">
      <alignment horizontal="left" vertical="center" wrapText="1"/>
    </xf>
    <xf numFmtId="0" fontId="5" fillId="11" borderId="4" xfId="0" applyFont="1" applyFill="1" applyBorder="1" applyAlignment="1">
      <alignment horizontal="left" vertical="center" wrapText="1"/>
    </xf>
    <xf numFmtId="195" fontId="5" fillId="11" borderId="3" xfId="0" applyNumberFormat="1" applyFont="1" applyFill="1" applyBorder="1" applyAlignment="1">
      <alignment horizontal="right" vertical="center" wrapText="1"/>
    </xf>
    <xf numFmtId="195" fontId="11" fillId="11" borderId="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95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11" borderId="3" xfId="0" applyFont="1" applyFill="1" applyBorder="1" applyAlignment="1">
      <alignment horizontal="center" vertical="center" wrapText="1"/>
    </xf>
    <xf numFmtId="195" fontId="5" fillId="0" borderId="3" xfId="0" applyNumberFormat="1" applyFont="1" applyBorder="1" applyAlignment="1">
      <alignment horizontal="right" vertical="center" wrapText="1"/>
    </xf>
    <xf numFmtId="0" fontId="5" fillId="11" borderId="2" xfId="0" applyFont="1" applyFill="1" applyBorder="1" applyAlignment="1">
      <alignment horizontal="center" vertical="center" wrapText="1"/>
    </xf>
    <xf numFmtId="195" fontId="5" fillId="0" borderId="2" xfId="0" applyNumberFormat="1" applyFont="1" applyBorder="1" applyAlignment="1">
      <alignment horizontal="right" vertical="center" wrapText="1"/>
    </xf>
    <xf numFmtId="0" fontId="5" fillId="11" borderId="4" xfId="0" applyFont="1" applyFill="1" applyBorder="1" applyAlignment="1">
      <alignment horizontal="center" vertical="center" wrapText="1"/>
    </xf>
    <xf numFmtId="195" fontId="5" fillId="0" borderId="4" xfId="0" applyNumberFormat="1" applyFont="1" applyBorder="1" applyAlignment="1">
      <alignment horizontal="right" vertical="center" wrapText="1"/>
    </xf>
    <xf numFmtId="0" fontId="5" fillId="11" borderId="6" xfId="0" applyFont="1" applyFill="1" applyBorder="1" applyAlignment="1">
      <alignment horizontal="left" vertical="center" wrapText="1"/>
    </xf>
    <xf numFmtId="0" fontId="5" fillId="11" borderId="7" xfId="0" applyFont="1" applyFill="1" applyBorder="1" applyAlignment="1">
      <alignment horizontal="center" vertical="center" wrapText="1"/>
    </xf>
    <xf numFmtId="195" fontId="11" fillId="11" borderId="7" xfId="0" applyNumberFormat="1" applyFont="1" applyFill="1" applyBorder="1" applyAlignment="1">
      <alignment horizontal="right" vertical="center" wrapText="1"/>
    </xf>
    <xf numFmtId="195" fontId="5" fillId="11" borderId="7" xfId="0" applyNumberFormat="1" applyFont="1" applyFill="1" applyBorder="1" applyAlignment="1">
      <alignment horizontal="right" vertical="center" wrapText="1"/>
    </xf>
    <xf numFmtId="195" fontId="5" fillId="0" borderId="8" xfId="0" applyNumberFormat="1" applyFont="1" applyBorder="1" applyAlignment="1">
      <alignment horizontal="right" vertical="center" wrapText="1"/>
    </xf>
    <xf numFmtId="0" fontId="14" fillId="11" borderId="1" xfId="0" applyFont="1" applyFill="1" applyBorder="1" applyAlignment="1">
      <alignment horizontal="left" vertical="center" wrapText="1"/>
    </xf>
    <xf numFmtId="195" fontId="3" fillId="0" borderId="1" xfId="0" applyNumberFormat="1" applyFont="1" applyBorder="1" applyAlignment="1">
      <alignment horizontal="right" vertical="center" wrapText="1"/>
    </xf>
    <xf numFmtId="0" fontId="14" fillId="11" borderId="3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center" vertical="center" wrapText="1"/>
    </xf>
    <xf numFmtId="195" fontId="3" fillId="0" borderId="3" xfId="0" applyNumberFormat="1" applyFont="1" applyFill="1" applyBorder="1" applyAlignment="1">
      <alignment horizontal="right" vertical="center" wrapText="1"/>
    </xf>
    <xf numFmtId="195" fontId="3" fillId="0" borderId="3" xfId="0" applyNumberFormat="1" applyFont="1" applyBorder="1" applyAlignment="1">
      <alignment horizontal="right" vertical="center" wrapText="1"/>
    </xf>
    <xf numFmtId="195" fontId="10" fillId="0" borderId="3" xfId="0" applyNumberFormat="1" applyFont="1" applyBorder="1" applyAlignment="1">
      <alignment horizontal="right" vertical="center" wrapText="1"/>
    </xf>
    <xf numFmtId="195" fontId="5" fillId="0" borderId="0" xfId="0" applyNumberFormat="1" applyFont="1" applyAlignment="1">
      <alignment horizontal="left" vertical="center" wrapText="1"/>
    </xf>
    <xf numFmtId="195" fontId="5" fillId="0" borderId="2" xfId="0" applyNumberFormat="1" applyFont="1" applyFill="1" applyBorder="1" applyAlignment="1">
      <alignment horizontal="right" vertical="center" wrapText="1"/>
    </xf>
    <xf numFmtId="195" fontId="11" fillId="12" borderId="2" xfId="0" applyNumberFormat="1" applyFont="1" applyFill="1" applyBorder="1" applyAlignment="1">
      <alignment horizontal="right" vertical="center" wrapText="1"/>
    </xf>
    <xf numFmtId="195" fontId="11" fillId="0" borderId="2" xfId="0" applyNumberFormat="1" applyFont="1" applyBorder="1" applyAlignment="1">
      <alignment horizontal="right" vertical="center" wrapText="1"/>
    </xf>
    <xf numFmtId="0" fontId="3" fillId="11" borderId="2" xfId="0" applyFont="1" applyFill="1" applyBorder="1" applyAlignment="1">
      <alignment horizontal="center" vertical="center" wrapText="1"/>
    </xf>
    <xf numFmtId="195" fontId="3" fillId="0" borderId="2" xfId="0" applyNumberFormat="1" applyFont="1" applyFill="1" applyBorder="1" applyAlignment="1">
      <alignment horizontal="right" vertical="center" wrapText="1"/>
    </xf>
    <xf numFmtId="195" fontId="10" fillId="12" borderId="2" xfId="0" applyNumberFormat="1" applyFont="1" applyFill="1" applyBorder="1" applyAlignment="1">
      <alignment horizontal="right" vertical="center" wrapText="1"/>
    </xf>
    <xf numFmtId="195" fontId="5" fillId="0" borderId="4" xfId="0" applyNumberFormat="1" applyFont="1" applyFill="1" applyBorder="1" applyAlignment="1">
      <alignment horizontal="right" vertical="center" wrapText="1"/>
    </xf>
    <xf numFmtId="0" fontId="14" fillId="11" borderId="2" xfId="0" applyFont="1" applyFill="1" applyBorder="1" applyAlignment="1">
      <alignment horizontal="left" vertical="center" wrapText="1"/>
    </xf>
    <xf numFmtId="195" fontId="5" fillId="11" borderId="2" xfId="0" applyNumberFormat="1" applyFont="1" applyFill="1" applyBorder="1" applyAlignment="1">
      <alignment horizontal="right" vertical="center" wrapText="1"/>
    </xf>
    <xf numFmtId="0" fontId="14" fillId="11" borderId="4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center" vertical="center" wrapText="1"/>
    </xf>
    <xf numFmtId="195" fontId="5" fillId="11" borderId="4" xfId="0" applyNumberFormat="1" applyFont="1" applyFill="1" applyBorder="1" applyAlignment="1">
      <alignment horizontal="right" vertical="center" wrapText="1"/>
    </xf>
    <xf numFmtId="195" fontId="3" fillId="0" borderId="4" xfId="0" applyNumberFormat="1" applyFont="1" applyBorder="1" applyAlignment="1">
      <alignment horizontal="right" vertical="center" wrapText="1"/>
    </xf>
    <xf numFmtId="195" fontId="5" fillId="0" borderId="3" xfId="0" applyNumberFormat="1" applyFont="1" applyFill="1" applyBorder="1" applyAlignment="1">
      <alignment horizontal="righ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194" fontId="3" fillId="0" borderId="3" xfId="0" applyNumberFormat="1" applyFont="1" applyFill="1" applyBorder="1" applyAlignment="1">
      <alignment horizontal="right" vertical="center" wrapText="1"/>
    </xf>
    <xf numFmtId="194" fontId="3" fillId="0" borderId="9" xfId="0" applyNumberFormat="1" applyFont="1" applyFill="1" applyBorder="1" applyAlignment="1">
      <alignment horizontal="right" vertical="center" wrapText="1"/>
    </xf>
    <xf numFmtId="195" fontId="11" fillId="0" borderId="3" xfId="0" applyNumberFormat="1" applyFont="1" applyFill="1" applyBorder="1" applyAlignment="1">
      <alignment horizontal="right" vertical="center" wrapText="1"/>
    </xf>
    <xf numFmtId="195" fontId="10" fillId="0" borderId="3" xfId="0" applyNumberFormat="1" applyFont="1" applyFill="1" applyBorder="1" applyAlignment="1">
      <alignment horizontal="right" vertical="center" wrapText="1"/>
    </xf>
    <xf numFmtId="195" fontId="3" fillId="0" borderId="6" xfId="0" applyNumberFormat="1" applyFont="1" applyBorder="1" applyAlignment="1">
      <alignment horizontal="right" vertical="center" wrapText="1"/>
    </xf>
    <xf numFmtId="195" fontId="11" fillId="12" borderId="2" xfId="0" applyNumberFormat="1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left" vertical="center" wrapText="1"/>
    </xf>
    <xf numFmtId="195" fontId="3" fillId="0" borderId="4" xfId="0" applyNumberFormat="1" applyFont="1" applyFill="1" applyBorder="1" applyAlignment="1">
      <alignment horizontal="right" vertical="center" wrapText="1"/>
    </xf>
    <xf numFmtId="195" fontId="3" fillId="0" borderId="10" xfId="0" applyNumberFormat="1" applyFont="1" applyFill="1" applyBorder="1" applyAlignment="1">
      <alignment horizontal="right" vertical="center" wrapText="1"/>
    </xf>
    <xf numFmtId="195" fontId="3" fillId="0" borderId="11" xfId="0" applyNumberFormat="1" applyFont="1" applyFill="1" applyBorder="1" applyAlignment="1">
      <alignment horizontal="right" vertical="center" wrapText="1"/>
    </xf>
    <xf numFmtId="195" fontId="3" fillId="0" borderId="1" xfId="0" applyNumberFormat="1" applyFont="1" applyFill="1" applyBorder="1" applyAlignment="1">
      <alignment horizontal="right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95" fontId="16" fillId="0" borderId="1" xfId="0" applyNumberFormat="1" applyFont="1" applyBorder="1" applyAlignment="1">
      <alignment horizontal="right" vertical="center" wrapText="1"/>
    </xf>
    <xf numFmtId="195" fontId="12" fillId="0" borderId="0" xfId="0" applyNumberFormat="1" applyFont="1"/>
    <xf numFmtId="2" fontId="0" fillId="0" borderId="0" xfId="0" applyNumberFormat="1"/>
    <xf numFmtId="195" fontId="12" fillId="0" borderId="0" xfId="0" applyNumberFormat="1" applyFont="1" applyBorder="1"/>
    <xf numFmtId="0" fontId="6" fillId="0" borderId="0" xfId="0" applyFont="1" applyAlignment="1">
      <alignment horizontal="center" wrapText="1"/>
    </xf>
    <xf numFmtId="0" fontId="21" fillId="0" borderId="0" xfId="0" applyFont="1" applyFill="1" applyBorder="1" applyAlignment="1" applyProtection="1">
      <alignment horizontal="center" vertical="top" wrapText="1"/>
    </xf>
    <xf numFmtId="0" fontId="21" fillId="0" borderId="0" xfId="21" applyFont="1" applyFill="1" applyAlignment="1" applyProtection="1">
      <alignment vertical="top" wrapText="1"/>
    </xf>
    <xf numFmtId="0" fontId="21" fillId="0" borderId="0" xfId="21" applyFont="1" applyFill="1" applyAlignment="1" applyProtection="1">
      <alignment horizontal="center" vertical="top" wrapText="1"/>
    </xf>
    <xf numFmtId="197" fontId="23" fillId="0" borderId="0" xfId="21" applyNumberFormat="1" applyFont="1" applyFill="1" applyAlignment="1" applyProtection="1">
      <alignment vertical="top" wrapText="1"/>
    </xf>
    <xf numFmtId="0" fontId="21" fillId="0" borderId="0" xfId="21" applyFont="1" applyAlignment="1" applyProtection="1">
      <alignment vertical="top" wrapText="1"/>
    </xf>
    <xf numFmtId="197" fontId="23" fillId="0" borderId="0" xfId="21" applyNumberFormat="1" applyFont="1" applyAlignment="1" applyProtection="1">
      <alignment vertical="top" wrapText="1"/>
    </xf>
    <xf numFmtId="0" fontId="21" fillId="0" borderId="0" xfId="21" applyFont="1" applyBorder="1" applyAlignment="1" applyProtection="1">
      <alignment vertical="top" wrapText="1"/>
    </xf>
    <xf numFmtId="0" fontId="26" fillId="0" borderId="0" xfId="21" applyFont="1" applyAlignment="1" applyProtection="1">
      <alignment vertical="top" wrapText="1"/>
    </xf>
    <xf numFmtId="0" fontId="26" fillId="0" borderId="0" xfId="21" applyFont="1" applyBorder="1" applyAlignment="1" applyProtection="1">
      <alignment vertical="top" wrapText="1"/>
    </xf>
    <xf numFmtId="0" fontId="21" fillId="0" borderId="0" xfId="21" applyFont="1" applyFill="1" applyBorder="1" applyAlignment="1" applyProtection="1">
      <alignment vertical="top" wrapText="1"/>
    </xf>
    <xf numFmtId="0" fontId="24" fillId="0" borderId="0" xfId="21" applyFont="1" applyFill="1" applyBorder="1" applyAlignment="1" applyProtection="1">
      <alignment horizontal="left" vertical="top" wrapText="1"/>
    </xf>
    <xf numFmtId="0" fontId="12" fillId="0" borderId="0" xfId="22" applyFont="1"/>
    <xf numFmtId="0" fontId="5" fillId="0" borderId="0" xfId="22" applyFont="1" applyAlignment="1">
      <alignment vertical="center"/>
    </xf>
    <xf numFmtId="0" fontId="20" fillId="0" borderId="12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2" xfId="24" applyFont="1" applyFill="1" applyBorder="1" applyAlignment="1" applyProtection="1">
      <alignment horizontal="center" vertical="center" wrapText="1"/>
    </xf>
    <xf numFmtId="0" fontId="20" fillId="0" borderId="13" xfId="24" applyFont="1" applyFill="1" applyBorder="1" applyAlignment="1" applyProtection="1">
      <alignment horizontal="center" vertical="center" wrapText="1"/>
    </xf>
    <xf numFmtId="0" fontId="25" fillId="0" borderId="13" xfId="19" applyFont="1" applyFill="1" applyBorder="1" applyAlignment="1" applyProtection="1">
      <alignment horizontal="center" vertical="center" wrapText="1"/>
    </xf>
    <xf numFmtId="0" fontId="20" fillId="0" borderId="13" xfId="19" applyFont="1" applyFill="1" applyBorder="1" applyAlignment="1" applyProtection="1">
      <alignment horizontal="center" vertical="center" wrapText="1"/>
    </xf>
    <xf numFmtId="0" fontId="25" fillId="0" borderId="14" xfId="19" applyFont="1" applyFill="1" applyBorder="1" applyAlignment="1" applyProtection="1">
      <alignment horizontal="center" vertical="center" wrapText="1"/>
    </xf>
    <xf numFmtId="0" fontId="36" fillId="0" borderId="0" xfId="20" applyFont="1" applyFill="1" applyAlignment="1" applyProtection="1">
      <alignment vertical="top" wrapText="1"/>
    </xf>
    <xf numFmtId="0" fontId="36" fillId="0" borderId="0" xfId="20" applyFont="1" applyFill="1" applyAlignment="1" applyProtection="1">
      <alignment horizontal="justify" vertical="top" wrapText="1"/>
    </xf>
    <xf numFmtId="0" fontId="36" fillId="0" borderId="0" xfId="19" applyFont="1" applyFill="1" applyAlignment="1" applyProtection="1">
      <alignment vertical="top" wrapText="1"/>
    </xf>
    <xf numFmtId="0" fontId="36" fillId="0" borderId="0" xfId="19" applyFont="1" applyFill="1" applyAlignment="1" applyProtection="1">
      <alignment horizontal="justify" vertical="top" wrapText="1"/>
    </xf>
    <xf numFmtId="0" fontId="21" fillId="0" borderId="15" xfId="19" applyFont="1" applyFill="1" applyBorder="1" applyAlignment="1" applyProtection="1">
      <alignment horizontal="right" vertical="top" wrapText="1"/>
    </xf>
    <xf numFmtId="224" fontId="3" fillId="0" borderId="16" xfId="23" applyNumberFormat="1" applyFont="1" applyFill="1" applyBorder="1" applyAlignment="1">
      <alignment horizontal="center" vertical="center" wrapText="1"/>
    </xf>
    <xf numFmtId="224" fontId="3" fillId="0" borderId="17" xfId="23" applyNumberFormat="1" applyFont="1" applyFill="1" applyBorder="1" applyAlignment="1">
      <alignment horizontal="center" vertical="center" wrapText="1"/>
    </xf>
    <xf numFmtId="224" fontId="20" fillId="0" borderId="14" xfId="24" applyNumberFormat="1" applyFont="1" applyFill="1" applyBorder="1" applyAlignment="1" applyProtection="1">
      <alignment horizontal="center" vertical="center" wrapText="1"/>
    </xf>
    <xf numFmtId="224" fontId="21" fillId="0" borderId="17" xfId="24" applyNumberFormat="1" applyFont="1" applyFill="1" applyBorder="1" applyAlignment="1" applyProtection="1">
      <alignment horizontal="center" vertical="center" wrapText="1"/>
      <protection locked="0"/>
    </xf>
    <xf numFmtId="224" fontId="5" fillId="0" borderId="17" xfId="24" applyNumberFormat="1" applyFont="1" applyFill="1" applyBorder="1" applyAlignment="1" applyProtection="1">
      <alignment horizontal="center" vertical="center" wrapText="1"/>
      <protection locked="0"/>
    </xf>
    <xf numFmtId="198" fontId="3" fillId="0" borderId="18" xfId="23" applyNumberFormat="1" applyFont="1" applyFill="1" applyBorder="1" applyAlignment="1">
      <alignment horizontal="center" vertical="top" wrapText="1"/>
    </xf>
    <xf numFmtId="0" fontId="3" fillId="0" borderId="6" xfId="23" applyFont="1" applyFill="1" applyBorder="1" applyAlignment="1">
      <alignment horizontal="left" vertical="top" wrapText="1"/>
    </xf>
    <xf numFmtId="196" fontId="3" fillId="0" borderId="6" xfId="23" applyNumberFormat="1" applyFont="1" applyFill="1" applyBorder="1" applyAlignment="1">
      <alignment horizontal="center" vertical="center" wrapText="1"/>
    </xf>
    <xf numFmtId="198" fontId="3" fillId="0" borderId="19" xfId="23" applyNumberFormat="1" applyFont="1" applyFill="1" applyBorder="1" applyAlignment="1">
      <alignment horizontal="center" vertical="top" wrapText="1"/>
    </xf>
    <xf numFmtId="0" fontId="3" fillId="0" borderId="1" xfId="23" applyFont="1" applyFill="1" applyBorder="1" applyAlignment="1">
      <alignment horizontal="left" vertical="top" wrapText="1"/>
    </xf>
    <xf numFmtId="196" fontId="3" fillId="0" borderId="1" xfId="23" applyNumberFormat="1" applyFont="1" applyFill="1" applyBorder="1" applyAlignment="1">
      <alignment horizontal="center" vertical="center" wrapText="1"/>
    </xf>
    <xf numFmtId="198" fontId="3" fillId="0" borderId="19" xfId="24" applyNumberFormat="1" applyFont="1" applyFill="1" applyBorder="1" applyAlignment="1" applyProtection="1">
      <alignment horizontal="center" vertical="top" wrapText="1"/>
      <protection locked="0"/>
    </xf>
    <xf numFmtId="0" fontId="3" fillId="0" borderId="1" xfId="24" applyFont="1" applyFill="1" applyBorder="1" applyAlignment="1" applyProtection="1">
      <alignment horizontal="left" vertical="top" wrapText="1"/>
      <protection locked="0"/>
    </xf>
    <xf numFmtId="198" fontId="20" fillId="0" borderId="12" xfId="24" applyNumberFormat="1" applyFont="1" applyFill="1" applyBorder="1" applyAlignment="1" applyProtection="1">
      <alignment horizontal="center" vertical="top" wrapText="1"/>
    </xf>
    <xf numFmtId="0" fontId="20" fillId="0" borderId="13" xfId="24" applyFont="1" applyFill="1" applyBorder="1" applyAlignment="1" applyProtection="1">
      <alignment horizontal="left" vertical="top" wrapText="1"/>
    </xf>
    <xf numFmtId="196" fontId="20" fillId="0" borderId="13" xfId="24" applyNumberFormat="1" applyFont="1" applyFill="1" applyBorder="1" applyAlignment="1" applyProtection="1">
      <alignment horizontal="center" vertical="center" wrapText="1"/>
    </xf>
    <xf numFmtId="198" fontId="21" fillId="0" borderId="18" xfId="24" applyNumberFormat="1" applyFont="1" applyFill="1" applyBorder="1" applyAlignment="1" applyProtection="1">
      <alignment horizontal="center" vertical="top" wrapText="1"/>
      <protection locked="0"/>
    </xf>
    <xf numFmtId="0" fontId="21" fillId="0" borderId="6" xfId="24" applyFont="1" applyFill="1" applyBorder="1" applyAlignment="1" applyProtection="1">
      <alignment horizontal="left" vertical="top" wrapText="1"/>
      <protection locked="0"/>
    </xf>
    <xf numFmtId="196" fontId="21" fillId="0" borderId="6" xfId="24" applyNumberFormat="1" applyFont="1" applyFill="1" applyBorder="1" applyAlignment="1" applyProtection="1">
      <alignment horizontal="center" vertical="center" wrapText="1"/>
      <protection locked="0"/>
    </xf>
    <xf numFmtId="224" fontId="21" fillId="0" borderId="16" xfId="24" applyNumberFormat="1" applyFont="1" applyFill="1" applyBorder="1" applyAlignment="1" applyProtection="1">
      <alignment horizontal="center" vertical="center" wrapText="1"/>
      <protection locked="0"/>
    </xf>
    <xf numFmtId="198" fontId="21" fillId="0" borderId="19" xfId="24" applyNumberFormat="1" applyFont="1" applyFill="1" applyBorder="1" applyAlignment="1" applyProtection="1">
      <alignment horizontal="center" vertical="top" wrapText="1"/>
      <protection locked="0"/>
    </xf>
    <xf numFmtId="0" fontId="21" fillId="0" borderId="1" xfId="24" applyFont="1" applyFill="1" applyBorder="1" applyAlignment="1" applyProtection="1">
      <alignment horizontal="left" vertical="top" wrapText="1"/>
      <protection locked="0"/>
    </xf>
    <xf numFmtId="196" fontId="21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24" applyFont="1" applyFill="1" applyBorder="1" applyAlignment="1">
      <alignment horizontal="center" vertical="top" wrapText="1"/>
    </xf>
    <xf numFmtId="0" fontId="3" fillId="0" borderId="21" xfId="24" applyFont="1" applyFill="1" applyBorder="1" applyAlignment="1">
      <alignment vertical="top" wrapText="1"/>
    </xf>
    <xf numFmtId="0" fontId="5" fillId="0" borderId="20" xfId="24" applyFont="1" applyFill="1" applyBorder="1" applyAlignment="1">
      <alignment horizontal="center" vertical="top" wrapText="1"/>
    </xf>
    <xf numFmtId="0" fontId="5" fillId="0" borderId="21" xfId="24" applyFont="1" applyFill="1" applyBorder="1" applyAlignment="1">
      <alignment vertical="top" wrapText="1"/>
    </xf>
    <xf numFmtId="196" fontId="5" fillId="0" borderId="1" xfId="23" applyNumberFormat="1" applyFont="1" applyFill="1" applyBorder="1" applyAlignment="1">
      <alignment horizontal="center" vertical="center" wrapText="1"/>
    </xf>
    <xf numFmtId="224" fontId="5" fillId="0" borderId="17" xfId="23" applyNumberFormat="1" applyFont="1" applyFill="1" applyBorder="1" applyAlignment="1">
      <alignment horizontal="center" vertical="center" wrapText="1"/>
    </xf>
    <xf numFmtId="196" fontId="5" fillId="0" borderId="1" xfId="24" applyNumberFormat="1" applyFont="1" applyFill="1" applyBorder="1" applyAlignment="1" applyProtection="1">
      <alignment horizontal="center" vertical="center" wrapText="1"/>
      <protection locked="0"/>
    </xf>
    <xf numFmtId="198" fontId="3" fillId="0" borderId="18" xfId="24" applyNumberFormat="1" applyFont="1" applyFill="1" applyBorder="1" applyAlignment="1" applyProtection="1">
      <alignment horizontal="center" vertical="top" wrapText="1"/>
      <protection locked="0"/>
    </xf>
    <xf numFmtId="0" fontId="3" fillId="0" borderId="6" xfId="24" applyFont="1" applyFill="1" applyBorder="1" applyAlignment="1" applyProtection="1">
      <alignment horizontal="left" vertical="top" wrapText="1"/>
      <protection locked="0"/>
    </xf>
    <xf numFmtId="198" fontId="3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4" applyFont="1" applyFill="1" applyBorder="1" applyAlignment="1" applyProtection="1">
      <alignment horizontal="left" vertical="center" wrapText="1"/>
      <protection locked="0"/>
    </xf>
    <xf numFmtId="196" fontId="20" fillId="0" borderId="1" xfId="24" applyNumberFormat="1" applyFont="1" applyFill="1" applyBorder="1" applyAlignment="1" applyProtection="1">
      <alignment horizontal="center" vertical="center" wrapText="1"/>
      <protection locked="0"/>
    </xf>
    <xf numFmtId="224" fontId="20" fillId="0" borderId="17" xfId="24" applyNumberFormat="1" applyFont="1" applyFill="1" applyBorder="1" applyAlignment="1" applyProtection="1">
      <alignment horizontal="center" vertical="center" wrapText="1"/>
      <protection locked="0"/>
    </xf>
    <xf numFmtId="0" fontId="30" fillId="11" borderId="1" xfId="21" applyNumberFormat="1" applyFont="1" applyFill="1" applyBorder="1" applyAlignment="1" applyProtection="1">
      <alignment horizontal="left" wrapText="1"/>
    </xf>
    <xf numFmtId="196" fontId="30" fillId="0" borderId="1" xfId="21" applyNumberFormat="1" applyFont="1" applyFill="1" applyBorder="1" applyAlignment="1" applyProtection="1">
      <alignment horizontal="center" vertical="center"/>
    </xf>
    <xf numFmtId="0" fontId="30" fillId="11" borderId="19" xfId="21" applyNumberFormat="1" applyFont="1" applyFill="1" applyBorder="1" applyAlignment="1" applyProtection="1">
      <alignment horizontal="center" vertical="center" wrapText="1"/>
    </xf>
    <xf numFmtId="0" fontId="31" fillId="0" borderId="1" xfId="21" applyNumberFormat="1" applyFont="1" applyFill="1" applyBorder="1" applyAlignment="1" applyProtection="1">
      <alignment horizontal="center" wrapText="1"/>
    </xf>
    <xf numFmtId="196" fontId="29" fillId="0" borderId="1" xfId="21" applyNumberFormat="1" applyFont="1" applyFill="1" applyBorder="1" applyAlignment="1" applyProtection="1">
      <alignment horizontal="center" vertical="center" wrapText="1"/>
    </xf>
    <xf numFmtId="195" fontId="29" fillId="0" borderId="17" xfId="21" applyNumberFormat="1" applyFont="1" applyFill="1" applyBorder="1" applyAlignment="1" applyProtection="1">
      <alignment horizontal="center" vertical="center" wrapText="1"/>
    </xf>
    <xf numFmtId="0" fontId="29" fillId="11" borderId="1" xfId="21" applyNumberFormat="1" applyFont="1" applyFill="1" applyBorder="1" applyAlignment="1" applyProtection="1">
      <alignment horizontal="center" wrapText="1"/>
    </xf>
    <xf numFmtId="196" fontId="29" fillId="0" borderId="1" xfId="21" applyNumberFormat="1" applyFont="1" applyFill="1" applyBorder="1" applyAlignment="1" applyProtection="1">
      <alignment horizontal="center" wrapText="1"/>
    </xf>
    <xf numFmtId="195" fontId="29" fillId="0" borderId="17" xfId="21" applyNumberFormat="1" applyFont="1" applyFill="1" applyBorder="1" applyAlignment="1" applyProtection="1">
      <alignment horizontal="center" wrapText="1"/>
    </xf>
    <xf numFmtId="0" fontId="30" fillId="11" borderId="1" xfId="21" applyNumberFormat="1" applyFont="1" applyFill="1" applyBorder="1" applyAlignment="1" applyProtection="1">
      <alignment horizontal="left" vertical="center" wrapText="1"/>
    </xf>
    <xf numFmtId="196" fontId="30" fillId="0" borderId="17" xfId="21" applyNumberFormat="1" applyFont="1" applyFill="1" applyBorder="1" applyAlignment="1" applyProtection="1">
      <alignment horizontal="center" vertical="center"/>
    </xf>
    <xf numFmtId="0" fontId="30" fillId="11" borderId="19" xfId="21" applyFont="1" applyFill="1" applyBorder="1" applyAlignment="1" applyProtection="1">
      <alignment horizontal="center" vertical="center" wrapText="1"/>
    </xf>
    <xf numFmtId="0" fontId="30" fillId="11" borderId="1" xfId="21" applyFont="1" applyFill="1" applyBorder="1" applyAlignment="1" applyProtection="1">
      <alignment horizontal="left" vertical="center" wrapText="1"/>
    </xf>
    <xf numFmtId="0" fontId="31" fillId="0" borderId="1" xfId="21" applyFont="1" applyFill="1" applyBorder="1" applyAlignment="1" applyProtection="1">
      <alignment horizontal="center" wrapText="1"/>
    </xf>
    <xf numFmtId="196" fontId="29" fillId="0" borderId="1" xfId="21" applyNumberFormat="1" applyFont="1" applyFill="1" applyBorder="1" applyAlignment="1" applyProtection="1">
      <alignment horizontal="center" vertical="center"/>
    </xf>
    <xf numFmtId="0" fontId="29" fillId="0" borderId="6" xfId="21" applyFont="1" applyFill="1" applyBorder="1" applyAlignment="1" applyProtection="1">
      <alignment horizontal="center" vertical="center" wrapText="1"/>
    </xf>
    <xf numFmtId="0" fontId="31" fillId="0" borderId="12" xfId="21" applyFont="1" applyFill="1" applyBorder="1" applyAlignment="1" applyProtection="1">
      <alignment horizontal="center" vertical="center" wrapText="1"/>
    </xf>
    <xf numFmtId="0" fontId="31" fillId="0" borderId="13" xfId="21" applyFont="1" applyFill="1" applyBorder="1" applyAlignment="1" applyProtection="1">
      <alignment horizontal="center" vertical="center" wrapText="1"/>
    </xf>
    <xf numFmtId="0" fontId="32" fillId="0" borderId="13" xfId="21" applyFont="1" applyFill="1" applyBorder="1" applyAlignment="1" applyProtection="1">
      <alignment horizontal="center" vertical="center" wrapText="1"/>
    </xf>
    <xf numFmtId="0" fontId="32" fillId="0" borderId="14" xfId="21" applyFont="1" applyFill="1" applyBorder="1" applyAlignment="1" applyProtection="1">
      <alignment horizontal="center" vertical="center" wrapText="1"/>
    </xf>
    <xf numFmtId="0" fontId="30" fillId="11" borderId="19" xfId="0" applyFont="1" applyFill="1" applyBorder="1" applyAlignment="1" applyProtection="1">
      <alignment horizontal="center" vertical="center" wrapText="1"/>
    </xf>
    <xf numFmtId="196" fontId="30" fillId="0" borderId="19" xfId="0" applyNumberFormat="1" applyFont="1" applyFill="1" applyBorder="1" applyAlignment="1" applyProtection="1">
      <alignment horizontal="left" vertical="top" wrapText="1"/>
      <protection locked="0"/>
    </xf>
    <xf numFmtId="196" fontId="30" fillId="0" borderId="1" xfId="0" applyNumberFormat="1" applyFont="1" applyFill="1" applyBorder="1" applyAlignment="1" applyProtection="1">
      <alignment horizontal="center" vertical="center"/>
    </xf>
    <xf numFmtId="0" fontId="30" fillId="11" borderId="1" xfId="21" applyFont="1" applyFill="1" applyBorder="1" applyAlignment="1" applyProtection="1">
      <alignment horizontal="left" wrapText="1"/>
    </xf>
    <xf numFmtId="195" fontId="30" fillId="0" borderId="22" xfId="0" applyNumberFormat="1" applyFont="1" applyBorder="1" applyAlignment="1">
      <alignment horizontal="center" vertical="center"/>
    </xf>
    <xf numFmtId="0" fontId="33" fillId="11" borderId="22" xfId="0" applyNumberFormat="1" applyFont="1" applyFill="1" applyBorder="1" applyAlignment="1"/>
    <xf numFmtId="195" fontId="30" fillId="0" borderId="17" xfId="21" applyNumberFormat="1" applyFont="1" applyFill="1" applyBorder="1" applyAlignment="1" applyProtection="1">
      <alignment horizontal="center" vertical="center"/>
    </xf>
    <xf numFmtId="0" fontId="33" fillId="11" borderId="19" xfId="21" applyNumberFormat="1" applyFont="1" applyFill="1" applyBorder="1" applyAlignment="1" applyProtection="1">
      <alignment horizontal="center" vertical="center" wrapText="1"/>
    </xf>
    <xf numFmtId="0" fontId="33" fillId="11" borderId="1" xfId="21" applyNumberFormat="1" applyFont="1" applyFill="1" applyBorder="1" applyAlignment="1" applyProtection="1">
      <alignment horizontal="left" wrapText="1"/>
    </xf>
    <xf numFmtId="0" fontId="33" fillId="11" borderId="19" xfId="21" applyFont="1" applyFill="1" applyBorder="1" applyAlignment="1" applyProtection="1">
      <alignment horizontal="center" vertical="center" wrapText="1"/>
    </xf>
    <xf numFmtId="0" fontId="33" fillId="11" borderId="1" xfId="21" applyFont="1" applyFill="1" applyBorder="1" applyAlignment="1" applyProtection="1">
      <alignment horizontal="left" wrapText="1"/>
    </xf>
    <xf numFmtId="0" fontId="33" fillId="11" borderId="1" xfId="21" applyNumberFormat="1" applyFont="1" applyFill="1" applyBorder="1" applyAlignment="1" applyProtection="1">
      <alignment horizontal="left" vertical="center" wrapText="1"/>
    </xf>
    <xf numFmtId="196" fontId="30" fillId="0" borderId="1" xfId="24" applyNumberFormat="1" applyFont="1" applyFill="1" applyBorder="1" applyAlignment="1" applyProtection="1">
      <alignment horizontal="center" vertical="center"/>
    </xf>
    <xf numFmtId="0" fontId="33" fillId="11" borderId="1" xfId="21" applyFont="1" applyFill="1" applyBorder="1" applyAlignment="1" applyProtection="1">
      <alignment horizontal="left" vertical="center" wrapText="1"/>
    </xf>
    <xf numFmtId="196" fontId="30" fillId="0" borderId="19" xfId="21" applyNumberFormat="1" applyFont="1" applyFill="1" applyBorder="1" applyAlignment="1" applyProtection="1">
      <alignment horizontal="left" vertical="top" wrapText="1"/>
      <protection locked="0"/>
    </xf>
    <xf numFmtId="0" fontId="30" fillId="11" borderId="18" xfId="0" applyNumberFormat="1" applyFont="1" applyFill="1" applyBorder="1" applyAlignment="1">
      <alignment vertical="center"/>
    </xf>
    <xf numFmtId="0" fontId="30" fillId="0" borderId="6" xfId="0" applyFont="1" applyBorder="1" applyAlignment="1">
      <alignment horizontal="right"/>
    </xf>
    <xf numFmtId="0" fontId="29" fillId="0" borderId="16" xfId="0" applyNumberFormat="1" applyFont="1" applyBorder="1" applyAlignment="1">
      <alignment horizontal="right"/>
    </xf>
    <xf numFmtId="196" fontId="30" fillId="0" borderId="17" xfId="0" applyNumberFormat="1" applyFont="1" applyFill="1" applyBorder="1" applyAlignment="1" applyProtection="1">
      <alignment horizontal="center" vertical="center"/>
    </xf>
    <xf numFmtId="196" fontId="34" fillId="0" borderId="1" xfId="21" applyNumberFormat="1" applyFont="1" applyFill="1" applyBorder="1" applyAlignment="1" applyProtection="1">
      <alignment horizontal="center" vertical="top" wrapText="1"/>
      <protection locked="0"/>
    </xf>
    <xf numFmtId="0" fontId="29" fillId="11" borderId="19" xfId="21" applyFont="1" applyFill="1" applyBorder="1" applyAlignment="1" applyProtection="1">
      <alignment horizontal="center" vertical="center" wrapText="1"/>
    </xf>
    <xf numFmtId="196" fontId="0" fillId="0" borderId="0" xfId="0" applyNumberFormat="1"/>
    <xf numFmtId="0" fontId="28" fillId="0" borderId="1" xfId="21" applyNumberFormat="1" applyFont="1" applyFill="1" applyBorder="1" applyAlignment="1" applyProtection="1">
      <alignment horizontal="center" vertical="center" wrapText="1"/>
    </xf>
    <xf numFmtId="0" fontId="29" fillId="0" borderId="1" xfId="21" applyNumberFormat="1" applyFont="1" applyFill="1" applyBorder="1" applyAlignment="1" applyProtection="1">
      <alignment horizontal="center" vertical="center" wrapText="1"/>
    </xf>
    <xf numFmtId="0" fontId="30" fillId="11" borderId="12" xfId="21" applyFont="1" applyFill="1" applyBorder="1" applyAlignment="1" applyProtection="1">
      <alignment horizontal="center" vertical="center" wrapText="1"/>
    </xf>
    <xf numFmtId="0" fontId="31" fillId="0" borderId="13" xfId="21" applyFont="1" applyFill="1" applyBorder="1" applyAlignment="1" applyProtection="1">
      <alignment horizontal="center" wrapText="1"/>
    </xf>
    <xf numFmtId="196" fontId="29" fillId="0" borderId="13" xfId="21" applyNumberFormat="1" applyFont="1" applyFill="1" applyBorder="1" applyAlignment="1" applyProtection="1">
      <alignment horizontal="center" vertical="center"/>
    </xf>
    <xf numFmtId="196" fontId="29" fillId="0" borderId="14" xfId="21" applyNumberFormat="1" applyFont="1" applyFill="1" applyBorder="1" applyAlignment="1" applyProtection="1">
      <alignment horizontal="center" vertical="center"/>
    </xf>
    <xf numFmtId="0" fontId="30" fillId="11" borderId="23" xfId="0" applyFont="1" applyFill="1" applyBorder="1" applyAlignment="1">
      <alignment vertical="center"/>
    </xf>
    <xf numFmtId="0" fontId="33" fillId="11" borderId="23" xfId="0" applyFont="1" applyFill="1" applyBorder="1" applyAlignment="1">
      <alignment vertical="center"/>
    </xf>
    <xf numFmtId="0" fontId="29" fillId="11" borderId="12" xfId="0" applyFont="1" applyFill="1" applyBorder="1" applyAlignment="1">
      <alignment vertical="center"/>
    </xf>
    <xf numFmtId="195" fontId="29" fillId="0" borderId="13" xfId="21" applyNumberFormat="1" applyFont="1" applyFill="1" applyBorder="1" applyAlignment="1" applyProtection="1">
      <alignment horizontal="center" vertical="center" wrapText="1"/>
    </xf>
    <xf numFmtId="195" fontId="29" fillId="0" borderId="14" xfId="2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20" fillId="0" borderId="24" xfId="24" applyFont="1" applyFill="1" applyBorder="1" applyAlignment="1" applyProtection="1">
      <alignment horizontal="center" vertical="center" wrapText="1"/>
    </xf>
    <xf numFmtId="0" fontId="20" fillId="0" borderId="25" xfId="24" applyFont="1" applyFill="1" applyBorder="1" applyAlignment="1" applyProtection="1">
      <alignment horizontal="center" vertical="center" wrapText="1"/>
    </xf>
    <xf numFmtId="0" fontId="25" fillId="0" borderId="25" xfId="19" applyFont="1" applyFill="1" applyBorder="1" applyAlignment="1" applyProtection="1">
      <alignment horizontal="center" vertical="center" wrapText="1"/>
    </xf>
    <xf numFmtId="0" fontId="20" fillId="0" borderId="25" xfId="19" applyFont="1" applyFill="1" applyBorder="1" applyAlignment="1" applyProtection="1">
      <alignment horizontal="center" vertical="center" wrapText="1"/>
    </xf>
    <xf numFmtId="0" fontId="25" fillId="0" borderId="26" xfId="19" applyFont="1" applyFill="1" applyBorder="1" applyAlignment="1" applyProtection="1">
      <alignment horizontal="center" vertical="center" wrapText="1"/>
    </xf>
    <xf numFmtId="0" fontId="28" fillId="0" borderId="19" xfId="21" applyNumberFormat="1" applyFont="1" applyFill="1" applyBorder="1" applyAlignment="1" applyProtection="1">
      <alignment horizontal="center" vertical="center" wrapText="1"/>
    </xf>
    <xf numFmtId="0" fontId="28" fillId="0" borderId="17" xfId="21" applyNumberFormat="1" applyFont="1" applyFill="1" applyBorder="1" applyAlignment="1" applyProtection="1">
      <alignment horizontal="center" vertical="center" wrapText="1"/>
    </xf>
    <xf numFmtId="0" fontId="30" fillId="11" borderId="19" xfId="21" applyNumberFormat="1" applyFont="1" applyFill="1" applyBorder="1" applyAlignment="1" applyProtection="1">
      <alignment horizontal="center" wrapText="1"/>
    </xf>
    <xf numFmtId="195" fontId="30" fillId="0" borderId="17" xfId="21" applyNumberFormat="1" applyFont="1" applyFill="1" applyBorder="1" applyAlignment="1" applyProtection="1">
      <alignment horizontal="center" wrapText="1"/>
    </xf>
    <xf numFmtId="195" fontId="30" fillId="0" borderId="17" xfId="21" applyNumberFormat="1" applyFont="1" applyFill="1" applyBorder="1" applyAlignment="1" applyProtection="1">
      <alignment horizontal="center" vertical="center" wrapText="1"/>
    </xf>
    <xf numFmtId="0" fontId="29" fillId="11" borderId="19" xfId="21" applyNumberFormat="1" applyFont="1" applyFill="1" applyBorder="1" applyAlignment="1" applyProtection="1">
      <alignment horizontal="left" wrapText="1"/>
    </xf>
    <xf numFmtId="0" fontId="35" fillId="0" borderId="0" xfId="20" applyFont="1" applyFill="1" applyAlignment="1" applyProtection="1">
      <alignment horizontal="right" vertical="top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94" fontId="17" fillId="0" borderId="0" xfId="0" applyNumberFormat="1" applyFont="1" applyAlignment="1"/>
    <xf numFmtId="0" fontId="17" fillId="0" borderId="0" xfId="0" applyFont="1" applyAlignment="1"/>
    <xf numFmtId="0" fontId="8" fillId="0" borderId="0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11" borderId="31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left" vertical="center" wrapText="1"/>
    </xf>
    <xf numFmtId="0" fontId="3" fillId="11" borderId="31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5" fillId="0" borderId="0" xfId="22" applyFont="1" applyAlignment="1">
      <alignment vertical="center"/>
    </xf>
    <xf numFmtId="0" fontId="5" fillId="0" borderId="0" xfId="22" applyFont="1" applyAlignment="1">
      <alignment horizontal="right" vertical="center"/>
    </xf>
    <xf numFmtId="0" fontId="6" fillId="0" borderId="0" xfId="22" applyFont="1" applyAlignment="1">
      <alignment horizontal="center" wrapText="1"/>
    </xf>
    <xf numFmtId="0" fontId="35" fillId="0" borderId="0" xfId="20" applyFont="1" applyFill="1" applyAlignment="1" applyProtection="1">
      <alignment horizontal="left" wrapText="1"/>
    </xf>
    <xf numFmtId="0" fontId="35" fillId="0" borderId="0" xfId="20" applyFont="1" applyFill="1" applyAlignment="1" applyProtection="1">
      <alignment horizontal="center" wrapText="1"/>
    </xf>
    <xf numFmtId="0" fontId="3" fillId="0" borderId="1" xfId="24" applyFont="1" applyFill="1" applyBorder="1" applyAlignment="1" applyProtection="1">
      <alignment horizontal="center" vertical="center" wrapText="1"/>
    </xf>
    <xf numFmtId="0" fontId="3" fillId="0" borderId="32" xfId="24" applyFont="1" applyFill="1" applyBorder="1" applyAlignment="1" applyProtection="1">
      <alignment horizontal="center" vertical="top" wrapText="1"/>
    </xf>
    <xf numFmtId="0" fontId="3" fillId="0" borderId="33" xfId="24" applyFont="1" applyFill="1" applyBorder="1" applyAlignment="1" applyProtection="1">
      <alignment horizontal="center" vertical="top" wrapText="1"/>
    </xf>
  </cellXfs>
  <cellStyles count="25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" xfId="0" builtinId="0"/>
    <cellStyle name="Обычный_ANALIZ_2018 RIK_06 MIS_NEW" xfId="19"/>
    <cellStyle name="Обычный_ANALIZ_DBF_VVOD_2018 RIK_01 MIS" xfId="20"/>
    <cellStyle name="Обычный_ANALIZ_PASPORT_ZVED_2021 RIK_02 MIS" xfId="21"/>
    <cellStyle name="Обычный_ses_6m_2011_2" xfId="22"/>
    <cellStyle name="Обычный_Перехідна-таблиця-кодів-ТПКВК-до-ТКВК1" xfId="23"/>
    <cellStyle name="Стиль 1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81"/>
  <sheetViews>
    <sheetView showZeros="0" zoomScale="75" zoomScaleNormal="75" zoomScaleSheetLayoutView="75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A2" sqref="A2:E2"/>
    </sheetView>
  </sheetViews>
  <sheetFormatPr defaultRowHeight="11.25"/>
  <cols>
    <col min="1" max="1" width="51" style="12" customWidth="1"/>
    <col min="2" max="2" width="14.28515625" style="12" customWidth="1"/>
    <col min="3" max="3" width="21.140625" style="12" customWidth="1"/>
    <col min="4" max="4" width="19.85546875" style="12" customWidth="1"/>
    <col min="5" max="5" width="18.5703125" style="12" customWidth="1"/>
    <col min="6" max="6" width="18.85546875" style="12" hidden="1" customWidth="1"/>
    <col min="7" max="8" width="9.140625" style="12"/>
    <col min="9" max="9" width="15.5703125" style="12" bestFit="1" customWidth="1"/>
    <col min="10" max="16384" width="9.140625" style="12"/>
  </cols>
  <sheetData>
    <row r="1" spans="1:9" s="1" customFormat="1" ht="22.5">
      <c r="A1" s="212" t="s">
        <v>60</v>
      </c>
      <c r="B1" s="212"/>
      <c r="C1" s="212"/>
      <c r="D1" s="212"/>
      <c r="E1" s="212"/>
      <c r="F1" s="212"/>
    </row>
    <row r="2" spans="1:9" s="1" customFormat="1" ht="22.5">
      <c r="A2" s="212" t="e">
        <f>#REF!</f>
        <v>#REF!</v>
      </c>
      <c r="B2" s="212"/>
      <c r="C2" s="212"/>
      <c r="D2" s="212"/>
      <c r="E2" s="212"/>
      <c r="F2" s="76"/>
    </row>
    <row r="3" spans="1:9" s="1" customFormat="1" ht="17.25" customHeight="1">
      <c r="A3" s="211" t="s">
        <v>66</v>
      </c>
      <c r="B3" s="211"/>
      <c r="C3" s="2"/>
      <c r="E3" s="3" t="s">
        <v>87</v>
      </c>
    </row>
    <row r="4" spans="1:9" s="1" customFormat="1" ht="69" customHeight="1">
      <c r="A4" s="20" t="s">
        <v>121</v>
      </c>
      <c r="B4" s="19" t="s">
        <v>67</v>
      </c>
      <c r="C4" s="19" t="e">
        <f>"План "
&amp;A2</f>
        <v>#REF!</v>
      </c>
      <c r="D4" s="21" t="e">
        <f>"Факт "
&amp;A2</f>
        <v>#REF!</v>
      </c>
      <c r="E4" s="19" t="s">
        <v>122</v>
      </c>
      <c r="F4" s="22" t="s">
        <v>123</v>
      </c>
      <c r="I4" s="23"/>
    </row>
    <row r="5" spans="1:9" s="4" customFormat="1" ht="18.75">
      <c r="A5" s="15" t="s">
        <v>68</v>
      </c>
      <c r="B5" s="24">
        <v>11010000</v>
      </c>
      <c r="C5" s="17"/>
      <c r="D5" s="17"/>
      <c r="E5" s="25" t="e">
        <f t="shared" ref="E5:E15" si="0">D5/C5*100</f>
        <v>#DIV/0!</v>
      </c>
      <c r="F5" s="25">
        <f t="shared" ref="F5:F50" si="1">D5-C5</f>
        <v>0</v>
      </c>
      <c r="I5" s="23"/>
    </row>
    <row r="6" spans="1:9" s="4" customFormat="1" ht="37.5" customHeight="1">
      <c r="A6" s="14" t="s">
        <v>69</v>
      </c>
      <c r="B6" s="26">
        <v>11020200</v>
      </c>
      <c r="C6" s="17"/>
      <c r="D6" s="17"/>
      <c r="E6" s="27" t="e">
        <f t="shared" si="0"/>
        <v>#DIV/0!</v>
      </c>
      <c r="F6" s="27">
        <f t="shared" si="1"/>
        <v>0</v>
      </c>
    </row>
    <row r="7" spans="1:9" s="4" customFormat="1" ht="18.75">
      <c r="A7" s="14" t="s">
        <v>61</v>
      </c>
      <c r="B7" s="26">
        <v>13050000</v>
      </c>
      <c r="C7" s="17"/>
      <c r="D7" s="17"/>
      <c r="E7" s="27" t="e">
        <f t="shared" si="0"/>
        <v>#DIV/0!</v>
      </c>
      <c r="F7" s="27">
        <f t="shared" si="1"/>
        <v>0</v>
      </c>
    </row>
    <row r="8" spans="1:9" s="4" customFormat="1" ht="35.25" customHeight="1">
      <c r="A8" s="14" t="s">
        <v>62</v>
      </c>
      <c r="B8" s="26">
        <v>14060200</v>
      </c>
      <c r="C8" s="17"/>
      <c r="D8" s="17"/>
      <c r="E8" s="27" t="e">
        <f t="shared" si="0"/>
        <v>#DIV/0!</v>
      </c>
      <c r="F8" s="27">
        <f t="shared" si="1"/>
        <v>0</v>
      </c>
    </row>
    <row r="9" spans="1:9" s="4" customFormat="1" ht="57.75" customHeight="1">
      <c r="A9" s="14" t="s">
        <v>63</v>
      </c>
      <c r="B9" s="26">
        <v>14060900</v>
      </c>
      <c r="C9" s="17"/>
      <c r="D9" s="17"/>
      <c r="E9" s="27"/>
      <c r="F9" s="27">
        <f t="shared" si="1"/>
        <v>0</v>
      </c>
    </row>
    <row r="10" spans="1:9" s="4" customFormat="1" ht="56.25" customHeight="1">
      <c r="A10" s="14" t="s">
        <v>70</v>
      </c>
      <c r="B10" s="26">
        <v>14061100</v>
      </c>
      <c r="C10" s="17"/>
      <c r="D10" s="17"/>
      <c r="E10" s="27" t="e">
        <f t="shared" si="0"/>
        <v>#DIV/0!</v>
      </c>
      <c r="F10" s="27">
        <f t="shared" si="1"/>
        <v>0</v>
      </c>
    </row>
    <row r="11" spans="1:9" s="4" customFormat="1" ht="28.5" customHeight="1">
      <c r="A11" s="14" t="s">
        <v>71</v>
      </c>
      <c r="B11" s="26">
        <v>21010000</v>
      </c>
      <c r="C11" s="17"/>
      <c r="D11" s="17"/>
      <c r="E11" s="27"/>
      <c r="F11" s="27">
        <f t="shared" si="1"/>
        <v>0</v>
      </c>
    </row>
    <row r="12" spans="1:9" s="4" customFormat="1" ht="56.25">
      <c r="A12" s="14" t="s">
        <v>64</v>
      </c>
      <c r="B12" s="26">
        <v>21040000</v>
      </c>
      <c r="C12" s="17"/>
      <c r="D12" s="17"/>
      <c r="E12" s="27"/>
      <c r="F12" s="27">
        <f t="shared" si="1"/>
        <v>0</v>
      </c>
    </row>
    <row r="13" spans="1:9" s="4" customFormat="1" ht="37.5">
      <c r="A13" s="14" t="s">
        <v>83</v>
      </c>
      <c r="B13" s="26">
        <v>22020000</v>
      </c>
      <c r="C13" s="17"/>
      <c r="D13" s="17"/>
      <c r="E13" s="27" t="e">
        <f t="shared" si="0"/>
        <v>#DIV/0!</v>
      </c>
      <c r="F13" s="27">
        <f t="shared" si="1"/>
        <v>0</v>
      </c>
    </row>
    <row r="14" spans="1:9" s="4" customFormat="1" ht="35.25" customHeight="1">
      <c r="A14" s="16" t="s">
        <v>72</v>
      </c>
      <c r="B14" s="28">
        <v>22080000</v>
      </c>
      <c r="C14" s="17"/>
      <c r="D14" s="17"/>
      <c r="E14" s="27" t="e">
        <f t="shared" si="0"/>
        <v>#DIV/0!</v>
      </c>
      <c r="F14" s="27">
        <f t="shared" si="1"/>
        <v>0</v>
      </c>
    </row>
    <row r="15" spans="1:9" s="4" customFormat="1" ht="18.75">
      <c r="A15" s="14" t="s">
        <v>65</v>
      </c>
      <c r="B15" s="26">
        <v>24060000</v>
      </c>
      <c r="C15" s="17"/>
      <c r="D15" s="17"/>
      <c r="E15" s="29" t="e">
        <f t="shared" si="0"/>
        <v>#DIV/0!</v>
      </c>
      <c r="F15" s="29">
        <f t="shared" si="1"/>
        <v>0</v>
      </c>
    </row>
    <row r="16" spans="1:9" s="4" customFormat="1" ht="56.25">
      <c r="A16" s="30" t="s">
        <v>124</v>
      </c>
      <c r="B16" s="31">
        <v>31020000</v>
      </c>
      <c r="C16" s="32"/>
      <c r="D16" s="33"/>
      <c r="E16" s="34"/>
      <c r="F16" s="34">
        <f t="shared" si="1"/>
        <v>0</v>
      </c>
    </row>
    <row r="17" spans="1:10" s="4" customFormat="1" ht="27.75" customHeight="1">
      <c r="A17" s="35" t="s">
        <v>125</v>
      </c>
      <c r="B17" s="5"/>
      <c r="C17" s="36">
        <f>SUM(C5:C16)</f>
        <v>0</v>
      </c>
      <c r="D17" s="36">
        <f>SUM(D5:D16)</f>
        <v>0</v>
      </c>
      <c r="E17" s="36" t="e">
        <f>D17/C17*100</f>
        <v>#DIV/0!</v>
      </c>
      <c r="F17" s="36">
        <f t="shared" si="1"/>
        <v>0</v>
      </c>
    </row>
    <row r="18" spans="1:10" s="6" customFormat="1" ht="27" customHeight="1">
      <c r="A18" s="37" t="s">
        <v>73</v>
      </c>
      <c r="B18" s="38">
        <v>41020000</v>
      </c>
      <c r="C18" s="39">
        <f>SUM(C19:C23)</f>
        <v>0</v>
      </c>
      <c r="D18" s="39">
        <f>SUM(D19:D23)</f>
        <v>0</v>
      </c>
      <c r="E18" s="40" t="e">
        <f>D18/C18*100</f>
        <v>#DIV/0!</v>
      </c>
      <c r="F18" s="41">
        <f t="shared" si="1"/>
        <v>0</v>
      </c>
      <c r="H18" s="42"/>
      <c r="I18" s="42"/>
      <c r="J18" s="42"/>
    </row>
    <row r="19" spans="1:10" s="11" customFormat="1" ht="40.5" customHeight="1">
      <c r="A19" s="14" t="s">
        <v>126</v>
      </c>
      <c r="B19" s="26">
        <v>41020100</v>
      </c>
      <c r="C19" s="43"/>
      <c r="D19" s="43"/>
      <c r="E19" s="27" t="e">
        <f>D19/C19*100</f>
        <v>#DIV/0!</v>
      </c>
      <c r="F19" s="27">
        <f t="shared" si="1"/>
        <v>0</v>
      </c>
    </row>
    <row r="20" spans="1:10" s="11" customFormat="1" ht="34.5" hidden="1" customHeight="1">
      <c r="A20" s="14" t="s">
        <v>74</v>
      </c>
      <c r="B20" s="26">
        <v>41020400</v>
      </c>
      <c r="C20" s="44"/>
      <c r="D20" s="44"/>
      <c r="E20" s="45" t="e">
        <f>D20/C20*100</f>
        <v>#DIV/0!</v>
      </c>
      <c r="F20" s="45">
        <f t="shared" si="1"/>
        <v>0</v>
      </c>
    </row>
    <row r="21" spans="1:10" s="6" customFormat="1" ht="58.5" hidden="1" customHeight="1">
      <c r="A21" s="14" t="s">
        <v>127</v>
      </c>
      <c r="B21" s="26">
        <v>41020600</v>
      </c>
      <c r="C21" s="43"/>
      <c r="D21" s="43">
        <f>C21</f>
        <v>0</v>
      </c>
      <c r="E21" s="27" t="e">
        <f>D21/C21*100</f>
        <v>#DIV/0!</v>
      </c>
      <c r="F21" s="45">
        <f t="shared" si="1"/>
        <v>0</v>
      </c>
    </row>
    <row r="22" spans="1:10" s="6" customFormat="1" ht="112.5" hidden="1" customHeight="1">
      <c r="A22" s="14" t="s">
        <v>128</v>
      </c>
      <c r="B22" s="26">
        <v>41021000</v>
      </c>
      <c r="C22" s="44"/>
      <c r="D22" s="44"/>
      <c r="E22" s="45"/>
      <c r="F22" s="45">
        <f t="shared" si="1"/>
        <v>0</v>
      </c>
    </row>
    <row r="23" spans="1:10" s="11" customFormat="1" ht="56.25" hidden="1" customHeight="1">
      <c r="A23" s="14" t="s">
        <v>94</v>
      </c>
      <c r="B23" s="26">
        <v>41021200</v>
      </c>
      <c r="C23" s="43"/>
      <c r="D23" s="43"/>
      <c r="E23" s="27" t="e">
        <f>D23/C23*100</f>
        <v>#DIV/0!</v>
      </c>
      <c r="F23" s="27">
        <f t="shared" si="1"/>
        <v>0</v>
      </c>
    </row>
    <row r="24" spans="1:10" s="11" customFormat="1" ht="37.5" hidden="1" customHeight="1">
      <c r="A24" s="14" t="s">
        <v>75</v>
      </c>
      <c r="B24" s="26">
        <v>41021300</v>
      </c>
      <c r="C24" s="44"/>
      <c r="D24" s="44"/>
      <c r="E24" s="45"/>
      <c r="F24" s="45">
        <f t="shared" si="1"/>
        <v>0</v>
      </c>
    </row>
    <row r="25" spans="1:10" s="6" customFormat="1" ht="18.75" hidden="1" customHeight="1">
      <c r="A25" s="14" t="s">
        <v>76</v>
      </c>
      <c r="B25" s="46">
        <v>41030000</v>
      </c>
      <c r="C25" s="47">
        <f>SUM(C33:C47)</f>
        <v>0</v>
      </c>
      <c r="D25" s="47">
        <f>SUM(D33:D47)</f>
        <v>0</v>
      </c>
      <c r="E25" s="27"/>
      <c r="F25" s="27">
        <f t="shared" si="1"/>
        <v>0</v>
      </c>
    </row>
    <row r="26" spans="1:10" s="6" customFormat="1" ht="18.75" hidden="1" customHeight="1">
      <c r="A26" s="14" t="s">
        <v>107</v>
      </c>
      <c r="B26" s="26">
        <v>41030700</v>
      </c>
      <c r="C26" s="44"/>
      <c r="D26" s="44"/>
      <c r="E26" s="45" t="e">
        <f t="shared" ref="E26:E50" si="2">D26/C26*100</f>
        <v>#DIV/0!</v>
      </c>
      <c r="F26" s="45">
        <f t="shared" si="1"/>
        <v>0</v>
      </c>
    </row>
    <row r="27" spans="1:10" s="6" customFormat="1" ht="18.75" hidden="1" customHeight="1">
      <c r="A27" s="14"/>
      <c r="B27" s="46"/>
      <c r="C27" s="48"/>
      <c r="D27" s="48"/>
      <c r="E27" s="45" t="e">
        <f t="shared" si="2"/>
        <v>#DIV/0!</v>
      </c>
      <c r="F27" s="45">
        <f t="shared" si="1"/>
        <v>0</v>
      </c>
    </row>
    <row r="28" spans="1:10" s="6" customFormat="1" ht="18.75" hidden="1" customHeight="1">
      <c r="A28" s="14"/>
      <c r="B28" s="46"/>
      <c r="C28" s="48"/>
      <c r="D28" s="48"/>
      <c r="E28" s="45" t="e">
        <f t="shared" si="2"/>
        <v>#DIV/0!</v>
      </c>
      <c r="F28" s="45">
        <f t="shared" si="1"/>
        <v>0</v>
      </c>
    </row>
    <row r="29" spans="1:10" s="6" customFormat="1" ht="18.75" hidden="1" customHeight="1">
      <c r="A29" s="14"/>
      <c r="B29" s="46"/>
      <c r="C29" s="48"/>
      <c r="D29" s="48"/>
      <c r="E29" s="45" t="e">
        <f t="shared" si="2"/>
        <v>#DIV/0!</v>
      </c>
      <c r="F29" s="45">
        <f t="shared" si="1"/>
        <v>0</v>
      </c>
    </row>
    <row r="30" spans="1:10" s="6" customFormat="1" ht="18.75" hidden="1" customHeight="1">
      <c r="A30" s="14" t="s">
        <v>95</v>
      </c>
      <c r="B30" s="26">
        <v>41031200</v>
      </c>
      <c r="C30" s="44"/>
      <c r="D30" s="44"/>
      <c r="E30" s="45" t="e">
        <f t="shared" si="2"/>
        <v>#DIV/0!</v>
      </c>
      <c r="F30" s="45">
        <f t="shared" si="1"/>
        <v>0</v>
      </c>
    </row>
    <row r="31" spans="1:10" s="6" customFormat="1" ht="33.75" hidden="1" customHeight="1">
      <c r="A31" s="14" t="s">
        <v>97</v>
      </c>
      <c r="B31" s="26">
        <v>41031800</v>
      </c>
      <c r="C31" s="43"/>
      <c r="D31" s="43"/>
      <c r="E31" s="43" t="e">
        <f t="shared" si="2"/>
        <v>#DIV/0!</v>
      </c>
      <c r="F31" s="43">
        <f t="shared" si="1"/>
        <v>0</v>
      </c>
    </row>
    <row r="32" spans="1:10" s="6" customFormat="1" ht="18.75" hidden="1" customHeight="1">
      <c r="A32" s="14" t="s">
        <v>98</v>
      </c>
      <c r="B32" s="26">
        <v>41032200</v>
      </c>
      <c r="C32" s="44"/>
      <c r="D32" s="44"/>
      <c r="E32" s="45" t="e">
        <f t="shared" si="2"/>
        <v>#DIV/0!</v>
      </c>
      <c r="F32" s="45">
        <f t="shared" si="1"/>
        <v>0</v>
      </c>
    </row>
    <row r="33" spans="1:6" s="6" customFormat="1" ht="18.75" hidden="1" customHeight="1">
      <c r="A33" s="14" t="s">
        <v>108</v>
      </c>
      <c r="B33" s="26">
        <v>41033100</v>
      </c>
      <c r="C33" s="44"/>
      <c r="D33" s="44"/>
      <c r="E33" s="45" t="e">
        <f t="shared" si="2"/>
        <v>#DIV/0!</v>
      </c>
      <c r="F33" s="45">
        <f t="shared" si="1"/>
        <v>0</v>
      </c>
    </row>
    <row r="34" spans="1:6" s="6" customFormat="1" ht="18.75" hidden="1" customHeight="1">
      <c r="A34" s="14" t="s">
        <v>99</v>
      </c>
      <c r="B34" s="26">
        <v>41033200</v>
      </c>
      <c r="C34" s="44"/>
      <c r="D34" s="44"/>
      <c r="E34" s="45" t="e">
        <f t="shared" si="2"/>
        <v>#DIV/0!</v>
      </c>
      <c r="F34" s="45">
        <f t="shared" si="1"/>
        <v>0</v>
      </c>
    </row>
    <row r="35" spans="1:6" s="6" customFormat="1" ht="18.75" hidden="1" customHeight="1">
      <c r="A35" s="14" t="s">
        <v>109</v>
      </c>
      <c r="B35" s="26">
        <v>41033800</v>
      </c>
      <c r="C35" s="44"/>
      <c r="D35" s="44"/>
      <c r="E35" s="45" t="e">
        <f t="shared" si="2"/>
        <v>#DIV/0!</v>
      </c>
      <c r="F35" s="45">
        <f t="shared" si="1"/>
        <v>0</v>
      </c>
    </row>
    <row r="36" spans="1:6" s="7" customFormat="1" ht="18.75" hidden="1" customHeight="1">
      <c r="A36" s="14" t="s">
        <v>100</v>
      </c>
      <c r="B36" s="26">
        <v>41037000</v>
      </c>
      <c r="C36" s="44"/>
      <c r="D36" s="44"/>
      <c r="E36" s="45" t="e">
        <f t="shared" si="2"/>
        <v>#DIV/0!</v>
      </c>
      <c r="F36" s="45">
        <f t="shared" si="1"/>
        <v>0</v>
      </c>
    </row>
    <row r="37" spans="1:6" s="7" customFormat="1" ht="18.75" hidden="1" customHeight="1">
      <c r="A37" s="14" t="s">
        <v>101</v>
      </c>
      <c r="B37" s="26">
        <v>41034100</v>
      </c>
      <c r="C37" s="44"/>
      <c r="D37" s="44"/>
      <c r="E37" s="45" t="e">
        <f t="shared" si="2"/>
        <v>#DIV/0!</v>
      </c>
      <c r="F37" s="45">
        <f t="shared" si="1"/>
        <v>0</v>
      </c>
    </row>
    <row r="38" spans="1:6" s="7" customFormat="1" ht="36.75" hidden="1" customHeight="1">
      <c r="A38" s="14" t="s">
        <v>129</v>
      </c>
      <c r="B38" s="26">
        <v>41032300</v>
      </c>
      <c r="C38" s="43"/>
      <c r="D38" s="43"/>
      <c r="E38" s="27" t="e">
        <f t="shared" si="2"/>
        <v>#DIV/0!</v>
      </c>
      <c r="F38" s="27">
        <f t="shared" si="1"/>
        <v>0</v>
      </c>
    </row>
    <row r="39" spans="1:6" s="7" customFormat="1" ht="18.75" hidden="1" customHeight="1">
      <c r="A39" s="14" t="s">
        <v>130</v>
      </c>
      <c r="B39" s="26">
        <v>41034200</v>
      </c>
      <c r="C39" s="44"/>
      <c r="D39" s="44"/>
      <c r="E39" s="45" t="e">
        <f t="shared" si="2"/>
        <v>#DIV/0!</v>
      </c>
      <c r="F39" s="45">
        <f t="shared" si="1"/>
        <v>0</v>
      </c>
    </row>
    <row r="40" spans="1:6" s="7" customFormat="1" ht="18.75" hidden="1" customHeight="1">
      <c r="A40" s="14" t="s">
        <v>102</v>
      </c>
      <c r="B40" s="26">
        <v>41034700</v>
      </c>
      <c r="C40" s="44"/>
      <c r="D40" s="44"/>
      <c r="E40" s="45" t="e">
        <f t="shared" si="2"/>
        <v>#DIV/0!</v>
      </c>
      <c r="F40" s="45">
        <f t="shared" si="1"/>
        <v>0</v>
      </c>
    </row>
    <row r="41" spans="1:6" s="7" customFormat="1" ht="18.75" hidden="1" customHeight="1">
      <c r="A41" s="14" t="s">
        <v>92</v>
      </c>
      <c r="B41" s="26">
        <v>41035500</v>
      </c>
      <c r="C41" s="44"/>
      <c r="D41" s="44"/>
      <c r="E41" s="45" t="e">
        <f t="shared" si="2"/>
        <v>#DIV/0!</v>
      </c>
      <c r="F41" s="45">
        <f t="shared" si="1"/>
        <v>0</v>
      </c>
    </row>
    <row r="42" spans="1:6" s="7" customFormat="1" ht="18.75" hidden="1" customHeight="1">
      <c r="A42" s="14" t="s">
        <v>93</v>
      </c>
      <c r="B42" s="26">
        <v>41036000</v>
      </c>
      <c r="C42" s="44"/>
      <c r="D42" s="44"/>
      <c r="E42" s="45" t="e">
        <f t="shared" si="2"/>
        <v>#DIV/0!</v>
      </c>
      <c r="F42" s="45">
        <f t="shared" si="1"/>
        <v>0</v>
      </c>
    </row>
    <row r="43" spans="1:6" s="7" customFormat="1" ht="18.75" hidden="1" customHeight="1">
      <c r="A43" s="14" t="s">
        <v>81</v>
      </c>
      <c r="B43" s="26">
        <v>41036200</v>
      </c>
      <c r="C43" s="44"/>
      <c r="D43" s="44"/>
      <c r="E43" s="45" t="e">
        <f t="shared" si="2"/>
        <v>#DIV/0!</v>
      </c>
      <c r="F43" s="45">
        <f t="shared" si="1"/>
        <v>0</v>
      </c>
    </row>
    <row r="44" spans="1:6" s="7" customFormat="1" ht="18.75" hidden="1" customHeight="1">
      <c r="A44" s="14" t="s">
        <v>110</v>
      </c>
      <c r="B44" s="26">
        <v>41036300</v>
      </c>
      <c r="C44" s="44"/>
      <c r="D44" s="44"/>
      <c r="E44" s="45" t="e">
        <f t="shared" si="2"/>
        <v>#DIV/0!</v>
      </c>
      <c r="F44" s="45">
        <f t="shared" si="1"/>
        <v>0</v>
      </c>
    </row>
    <row r="45" spans="1:6" s="7" customFormat="1" ht="36.75" hidden="1" customHeight="1">
      <c r="A45" s="14" t="s">
        <v>111</v>
      </c>
      <c r="B45" s="26">
        <v>41038000</v>
      </c>
      <c r="C45" s="44"/>
      <c r="D45" s="44"/>
      <c r="E45" s="45" t="e">
        <f t="shared" si="2"/>
        <v>#DIV/0!</v>
      </c>
      <c r="F45" s="45">
        <f t="shared" si="1"/>
        <v>0</v>
      </c>
    </row>
    <row r="46" spans="1:6" s="7" customFormat="1" ht="37.5" hidden="1" customHeight="1">
      <c r="A46" s="14" t="s">
        <v>112</v>
      </c>
      <c r="B46" s="26">
        <v>41037400</v>
      </c>
      <c r="C46" s="44"/>
      <c r="D46" s="44"/>
      <c r="E46" s="45" t="e">
        <f t="shared" si="2"/>
        <v>#DIV/0!</v>
      </c>
      <c r="F46" s="45">
        <f t="shared" si="1"/>
        <v>0</v>
      </c>
    </row>
    <row r="47" spans="1:6" s="7" customFormat="1" ht="45.75" hidden="1" customHeight="1">
      <c r="A47" s="14" t="s">
        <v>113</v>
      </c>
      <c r="B47" s="28">
        <v>41030300</v>
      </c>
      <c r="C47" s="49"/>
      <c r="D47" s="49"/>
      <c r="E47" s="27" t="e">
        <f t="shared" si="2"/>
        <v>#DIV/0!</v>
      </c>
      <c r="F47" s="27">
        <f t="shared" si="1"/>
        <v>0</v>
      </c>
    </row>
    <row r="48" spans="1:6" s="6" customFormat="1" ht="43.5" customHeight="1">
      <c r="A48" s="35" t="s">
        <v>77</v>
      </c>
      <c r="B48" s="5"/>
      <c r="C48" s="36">
        <f>C17+C18+C25</f>
        <v>0</v>
      </c>
      <c r="D48" s="36">
        <f>D17+D18+D25</f>
        <v>0</v>
      </c>
      <c r="E48" s="36" t="e">
        <f t="shared" si="2"/>
        <v>#DIV/0!</v>
      </c>
      <c r="F48" s="36">
        <f t="shared" si="1"/>
        <v>0</v>
      </c>
    </row>
    <row r="49" spans="1:7" s="4" customFormat="1" ht="29.25" hidden="1" customHeight="1">
      <c r="A49" s="37" t="s">
        <v>86</v>
      </c>
      <c r="B49" s="38"/>
      <c r="C49" s="17">
        <f>C5+C7+C8+C10</f>
        <v>0</v>
      </c>
      <c r="D49" s="17">
        <f>D5+D7+D8+D10</f>
        <v>0</v>
      </c>
      <c r="E49" s="25" t="e">
        <f t="shared" si="2"/>
        <v>#DIV/0!</v>
      </c>
      <c r="F49" s="25">
        <f t="shared" si="1"/>
        <v>0</v>
      </c>
    </row>
    <row r="50" spans="1:7" s="4" customFormat="1" ht="19.5" hidden="1" customHeight="1">
      <c r="A50" s="50" t="s">
        <v>78</v>
      </c>
      <c r="B50" s="46"/>
      <c r="C50" s="51">
        <f>C17-C49</f>
        <v>0</v>
      </c>
      <c r="D50" s="51">
        <f>D17-D49</f>
        <v>0</v>
      </c>
      <c r="E50" s="27" t="e">
        <f t="shared" si="2"/>
        <v>#DIV/0!</v>
      </c>
      <c r="F50" s="27">
        <f t="shared" si="1"/>
        <v>0</v>
      </c>
    </row>
    <row r="51" spans="1:7" s="4" customFormat="1" ht="0.75" customHeight="1">
      <c r="A51" s="52"/>
      <c r="B51" s="53"/>
      <c r="C51" s="54"/>
      <c r="D51" s="54"/>
      <c r="E51" s="55"/>
      <c r="F51" s="55"/>
    </row>
    <row r="52" spans="1:7" s="4" customFormat="1" ht="19.5" customHeight="1">
      <c r="A52" s="213" t="s">
        <v>79</v>
      </c>
      <c r="B52" s="215"/>
      <c r="C52" s="205"/>
      <c r="D52" s="205"/>
      <c r="E52" s="205"/>
      <c r="F52" s="206"/>
      <c r="G52" s="8"/>
    </row>
    <row r="53" spans="1:7" s="4" customFormat="1" ht="17.25" customHeight="1">
      <c r="A53" s="214"/>
      <c r="B53" s="216"/>
      <c r="C53" s="207"/>
      <c r="D53" s="207"/>
      <c r="E53" s="207"/>
      <c r="F53" s="208"/>
      <c r="G53" s="8"/>
    </row>
    <row r="54" spans="1:7" s="4" customFormat="1" ht="42" customHeight="1">
      <c r="A54" s="15" t="s">
        <v>80</v>
      </c>
      <c r="B54" s="24">
        <v>12020000</v>
      </c>
      <c r="C54" s="17"/>
      <c r="D54" s="17"/>
      <c r="E54" s="27" t="e">
        <f>D54/C54*100</f>
        <v>#DIV/0!</v>
      </c>
      <c r="F54" s="27">
        <f t="shared" ref="F54:F76" si="3">D54-C54</f>
        <v>0</v>
      </c>
      <c r="G54" s="8"/>
    </row>
    <row r="55" spans="1:7" s="4" customFormat="1" ht="75">
      <c r="A55" s="14" t="s">
        <v>88</v>
      </c>
      <c r="B55" s="26">
        <v>14071500</v>
      </c>
      <c r="C55" s="17"/>
      <c r="D55" s="17"/>
      <c r="E55" s="27" t="e">
        <f>D55/C55*100</f>
        <v>#DIV/0!</v>
      </c>
      <c r="F55" s="27">
        <f t="shared" si="3"/>
        <v>0</v>
      </c>
      <c r="G55" s="8"/>
    </row>
    <row r="56" spans="1:7" s="4" customFormat="1" ht="37.5">
      <c r="A56" s="14" t="s">
        <v>89</v>
      </c>
      <c r="B56" s="26">
        <v>21110000</v>
      </c>
      <c r="C56" s="17"/>
      <c r="D56" s="17"/>
      <c r="E56" s="27" t="e">
        <f>D56/C56*100</f>
        <v>#DIV/0!</v>
      </c>
      <c r="F56" s="27">
        <f t="shared" si="3"/>
        <v>0</v>
      </c>
      <c r="G56" s="9"/>
    </row>
    <row r="57" spans="1:7" s="4" customFormat="1" ht="37.5">
      <c r="A57" s="14" t="s">
        <v>84</v>
      </c>
      <c r="B57" s="26">
        <v>24060800</v>
      </c>
      <c r="C57" s="17"/>
      <c r="D57" s="17"/>
      <c r="E57" s="27"/>
      <c r="F57" s="27">
        <f t="shared" si="3"/>
        <v>0</v>
      </c>
      <c r="G57" s="9"/>
    </row>
    <row r="58" spans="1:7" s="4" customFormat="1" ht="37.5" hidden="1" customHeight="1">
      <c r="A58" s="14" t="s">
        <v>82</v>
      </c>
      <c r="B58" s="26">
        <v>24062100</v>
      </c>
      <c r="C58" s="18"/>
      <c r="D58" s="18"/>
      <c r="E58" s="27"/>
      <c r="F58" s="27">
        <f t="shared" si="3"/>
        <v>0</v>
      </c>
      <c r="G58" s="9"/>
    </row>
    <row r="59" spans="1:7" s="4" customFormat="1" ht="37.5" hidden="1" customHeight="1">
      <c r="A59" s="14" t="s">
        <v>120</v>
      </c>
      <c r="B59" s="26">
        <v>24110900</v>
      </c>
      <c r="C59" s="17"/>
      <c r="D59" s="17"/>
      <c r="E59" s="27"/>
      <c r="F59" s="27">
        <f t="shared" si="3"/>
        <v>0</v>
      </c>
      <c r="G59" s="9"/>
    </row>
    <row r="60" spans="1:7" s="4" customFormat="1" ht="37.5">
      <c r="A60" s="14" t="s">
        <v>85</v>
      </c>
      <c r="B60" s="26">
        <v>25000000</v>
      </c>
      <c r="C60" s="17"/>
      <c r="D60" s="56"/>
      <c r="E60" s="27" t="e">
        <f>D60/C60*100</f>
        <v>#DIV/0!</v>
      </c>
      <c r="F60" s="27">
        <f t="shared" si="3"/>
        <v>0</v>
      </c>
      <c r="G60" s="9"/>
    </row>
    <row r="61" spans="1:7" s="4" customFormat="1" ht="37.5">
      <c r="A61" s="14" t="s">
        <v>90</v>
      </c>
      <c r="B61" s="26">
        <v>31030000</v>
      </c>
      <c r="C61" s="17"/>
      <c r="D61" s="17"/>
      <c r="E61" s="27"/>
      <c r="F61" s="27">
        <f t="shared" si="3"/>
        <v>0</v>
      </c>
      <c r="G61" s="9"/>
    </row>
    <row r="62" spans="1:7" s="4" customFormat="1" ht="37.5">
      <c r="A62" s="14" t="s">
        <v>115</v>
      </c>
      <c r="B62" s="26">
        <v>50080000</v>
      </c>
      <c r="C62" s="17"/>
      <c r="D62" s="17"/>
      <c r="E62" s="27" t="e">
        <f>D62/C62*100</f>
        <v>#DIV/0!</v>
      </c>
      <c r="F62" s="27">
        <f t="shared" si="3"/>
        <v>0</v>
      </c>
      <c r="G62" s="9"/>
    </row>
    <row r="63" spans="1:7" s="4" customFormat="1" ht="56.25">
      <c r="A63" s="16" t="s">
        <v>96</v>
      </c>
      <c r="B63" s="28">
        <v>50110000</v>
      </c>
      <c r="C63" s="18"/>
      <c r="D63" s="18"/>
      <c r="E63" s="27"/>
      <c r="F63" s="27">
        <f t="shared" si="3"/>
        <v>0</v>
      </c>
      <c r="G63" s="9"/>
    </row>
    <row r="64" spans="1:7" s="4" customFormat="1" ht="26.25" customHeight="1">
      <c r="A64" s="57" t="s">
        <v>116</v>
      </c>
      <c r="B64" s="5"/>
      <c r="C64" s="36">
        <f>C54+C55+C56+C57+C58+C60+C62+C63+C61+C59</f>
        <v>0</v>
      </c>
      <c r="D64" s="36">
        <f>D54+D55+D56+D57+D58+D60+D62+D63+D61+D59</f>
        <v>0</v>
      </c>
      <c r="E64" s="36" t="e">
        <f>D64/C64*100</f>
        <v>#DIV/0!</v>
      </c>
      <c r="F64" s="36">
        <f t="shared" si="3"/>
        <v>0</v>
      </c>
      <c r="G64" s="10"/>
    </row>
    <row r="65" spans="1:10" s="6" customFormat="1" ht="26.25" customHeight="1">
      <c r="A65" s="58" t="s">
        <v>76</v>
      </c>
      <c r="B65" s="38">
        <v>41030000</v>
      </c>
      <c r="C65" s="39">
        <f>SUM(C66:C72)</f>
        <v>0</v>
      </c>
      <c r="D65" s="59">
        <f>SUM(D66:D72)</f>
        <v>0</v>
      </c>
      <c r="E65" s="60"/>
      <c r="F65" s="59">
        <f t="shared" si="3"/>
        <v>0</v>
      </c>
      <c r="H65" s="42"/>
      <c r="I65" s="42"/>
      <c r="J65" s="42"/>
    </row>
    <row r="66" spans="1:10" s="6" customFormat="1" ht="198.75" hidden="1" customHeight="1">
      <c r="A66" s="14" t="s">
        <v>131</v>
      </c>
      <c r="B66" s="24">
        <v>41034300</v>
      </c>
      <c r="C66" s="61">
        <v>0</v>
      </c>
      <c r="D66" s="62"/>
      <c r="E66" s="27"/>
      <c r="F66" s="63">
        <f t="shared" si="3"/>
        <v>0</v>
      </c>
    </row>
    <row r="67" spans="1:10" s="11" customFormat="1" ht="34.5" hidden="1" customHeight="1">
      <c r="A67" s="14" t="s">
        <v>91</v>
      </c>
      <c r="B67" s="26">
        <v>41032800</v>
      </c>
      <c r="C67" s="64"/>
      <c r="D67" s="44"/>
      <c r="E67" s="27" t="e">
        <f t="shared" ref="E67:E76" si="4">D67/C67*100</f>
        <v>#DIV/0!</v>
      </c>
      <c r="F67" s="36">
        <f t="shared" si="3"/>
        <v>0</v>
      </c>
    </row>
    <row r="68" spans="1:10" s="6" customFormat="1" ht="29.25" hidden="1" customHeight="1">
      <c r="A68" s="14" t="s">
        <v>104</v>
      </c>
      <c r="B68" s="26">
        <v>41034900</v>
      </c>
      <c r="C68" s="44"/>
      <c r="D68" s="44"/>
      <c r="E68" s="27" t="e">
        <f t="shared" si="4"/>
        <v>#DIV/0!</v>
      </c>
      <c r="F68" s="36">
        <f t="shared" si="3"/>
        <v>0</v>
      </c>
    </row>
    <row r="69" spans="1:10" s="6" customFormat="1" ht="132.75" hidden="1" customHeight="1">
      <c r="A69" s="14" t="s">
        <v>117</v>
      </c>
      <c r="B69" s="26">
        <v>41036600</v>
      </c>
      <c r="C69" s="43"/>
      <c r="D69" s="43"/>
      <c r="E69" s="27" t="e">
        <f t="shared" si="4"/>
        <v>#DIV/0!</v>
      </c>
      <c r="F69" s="27">
        <f t="shared" si="3"/>
        <v>0</v>
      </c>
    </row>
    <row r="70" spans="1:10" s="6" customFormat="1" ht="29.25" hidden="1" customHeight="1">
      <c r="A70" s="14" t="s">
        <v>105</v>
      </c>
      <c r="B70" s="26">
        <v>41036200</v>
      </c>
      <c r="C70" s="44"/>
      <c r="D70" s="44"/>
      <c r="E70" s="45" t="e">
        <f t="shared" si="4"/>
        <v>#DIV/0!</v>
      </c>
      <c r="F70" s="45">
        <f t="shared" si="3"/>
        <v>0</v>
      </c>
    </row>
    <row r="71" spans="1:10" s="6" customFormat="1" ht="29.25" hidden="1" customHeight="1">
      <c r="A71" s="14"/>
      <c r="B71" s="26">
        <v>41037100</v>
      </c>
      <c r="C71" s="44"/>
      <c r="D71" s="44"/>
      <c r="E71" s="45" t="e">
        <f t="shared" si="4"/>
        <v>#DIV/0!</v>
      </c>
      <c r="F71" s="45">
        <f t="shared" si="3"/>
        <v>0</v>
      </c>
    </row>
    <row r="72" spans="1:10" s="6" customFormat="1" ht="29.25" hidden="1" customHeight="1">
      <c r="A72" s="14" t="s">
        <v>106</v>
      </c>
      <c r="B72" s="26">
        <v>41037900</v>
      </c>
      <c r="C72" s="44"/>
      <c r="D72" s="44"/>
      <c r="E72" s="45" t="e">
        <f t="shared" si="4"/>
        <v>#DIV/0!</v>
      </c>
      <c r="F72" s="45">
        <f t="shared" si="3"/>
        <v>0</v>
      </c>
    </row>
    <row r="73" spans="1:10" s="6" customFormat="1" ht="57.75" hidden="1" customHeight="1">
      <c r="A73" s="14" t="s">
        <v>118</v>
      </c>
      <c r="B73" s="26">
        <v>43010000</v>
      </c>
      <c r="C73" s="49"/>
      <c r="D73" s="49"/>
      <c r="E73" s="29" t="e">
        <f t="shared" si="4"/>
        <v>#DIV/0!</v>
      </c>
      <c r="F73" s="29">
        <f t="shared" si="3"/>
        <v>0</v>
      </c>
    </row>
    <row r="74" spans="1:10" s="6" customFormat="1" ht="36.75" hidden="1" customHeight="1">
      <c r="A74" s="65" t="s">
        <v>114</v>
      </c>
      <c r="B74" s="53"/>
      <c r="C74" s="66">
        <f>C64+C65+C73</f>
        <v>0</v>
      </c>
      <c r="D74" s="67">
        <f>D64+D65+D73</f>
        <v>0</v>
      </c>
      <c r="E74" s="68" t="e">
        <f t="shared" si="4"/>
        <v>#DIV/0!</v>
      </c>
      <c r="F74" s="69">
        <f t="shared" si="3"/>
        <v>0</v>
      </c>
    </row>
    <row r="75" spans="1:10" s="11" customFormat="1" ht="45" customHeight="1">
      <c r="A75" s="57" t="s">
        <v>119</v>
      </c>
      <c r="B75" s="5"/>
      <c r="C75" s="36">
        <f>C64+C17</f>
        <v>0</v>
      </c>
      <c r="D75" s="36">
        <f>D64+D17</f>
        <v>0</v>
      </c>
      <c r="E75" s="63" t="e">
        <f t="shared" si="4"/>
        <v>#DIV/0!</v>
      </c>
      <c r="F75" s="36">
        <f t="shared" si="3"/>
        <v>0</v>
      </c>
    </row>
    <row r="76" spans="1:10" s="4" customFormat="1" ht="35.25" hidden="1" customHeight="1">
      <c r="A76" s="70" t="s">
        <v>103</v>
      </c>
      <c r="B76" s="71"/>
      <c r="C76" s="72">
        <f>C74+C48</f>
        <v>0</v>
      </c>
      <c r="D76" s="72">
        <f>D74+D48</f>
        <v>0</v>
      </c>
      <c r="E76" s="36" t="e">
        <f t="shared" si="4"/>
        <v>#DIV/0!</v>
      </c>
      <c r="F76" s="36">
        <f t="shared" si="3"/>
        <v>0</v>
      </c>
    </row>
    <row r="77" spans="1:10" ht="13.5" customHeight="1">
      <c r="A77" s="209"/>
      <c r="B77" s="210"/>
      <c r="C77" s="210"/>
      <c r="D77" s="210"/>
    </row>
    <row r="78" spans="1:10">
      <c r="C78" s="73"/>
    </row>
    <row r="79" spans="1:10" ht="12.75">
      <c r="A79" s="74"/>
      <c r="B79" s="74"/>
      <c r="C79" s="74"/>
      <c r="D79" s="74"/>
      <c r="E79" s="74"/>
    </row>
    <row r="80" spans="1:10">
      <c r="B80" s="13"/>
      <c r="C80" s="75"/>
    </row>
    <row r="81" spans="2:2">
      <c r="B81" s="13"/>
    </row>
  </sheetData>
  <customSheetViews>
    <customSheetView guid="{FAE54B93-1370-49A2-9D43-3C10606BA2BF}" scale="75" showPageBreaks="1" zeroValues="0" printArea="1" hiddenRows="1" hiddenColumns="1" state="hidden">
      <pane xSplit="2" ySplit="4" topLeftCell="C5" activePane="bottomRight" state="frozen"/>
      <selection pane="bottomRight" activeCell="A2" sqref="A2:E2"/>
      <pageMargins left="0.15" right="0.17" top="0.17" bottom="0.16" header="11.48" footer="0.22"/>
      <pageSetup paperSize="9" scale="58" orientation="portrait" r:id="rId1"/>
      <headerFooter alignWithMargins="0"/>
    </customSheetView>
    <customSheetView guid="{ECC8D52D-E1EE-44FA-96B8-8A6668B92A4E}" scale="75" showPageBreaks="1" zeroValues="0" printArea="1" hiddenRows="1" hiddenColumns="1" state="hidden">
      <pane xSplit="2" ySplit="4" topLeftCell="C5" activePane="bottomRight" state="frozen"/>
      <selection pane="bottomRight" activeCell="A2" sqref="A2:E2"/>
      <pageMargins left="0.15" right="0.17" top="0.17" bottom="0.16" header="11.48" footer="0.22"/>
      <pageSetup paperSize="9" scale="58" orientation="portrait" r:id="rId2"/>
      <headerFooter alignWithMargins="0"/>
    </customSheetView>
  </customSheetViews>
  <mergeCells count="7">
    <mergeCell ref="C52:F53"/>
    <mergeCell ref="A77:D77"/>
    <mergeCell ref="A3:B3"/>
    <mergeCell ref="A1:F1"/>
    <mergeCell ref="A52:A53"/>
    <mergeCell ref="B52:B53"/>
    <mergeCell ref="A2:E2"/>
  </mergeCells>
  <phoneticPr fontId="2" type="noConversion"/>
  <pageMargins left="0.15" right="0.17" top="0.17" bottom="0.16" header="11.48" footer="0.22"/>
  <pageSetup paperSize="9" scale="58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Q63"/>
  <sheetViews>
    <sheetView showZeros="0" view="pageBreakPreview" zoomScale="70" zoomScaleNormal="70" zoomScaleSheetLayoutView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RowHeight="18.75"/>
  <cols>
    <col min="1" max="1" width="13.85546875" customWidth="1"/>
    <col min="2" max="2" width="77.85546875" style="78" customWidth="1"/>
    <col min="3" max="3" width="22.42578125" style="78" customWidth="1"/>
    <col min="4" max="4" width="17.5703125" style="78" customWidth="1"/>
    <col min="5" max="5" width="19.28515625" style="79" customWidth="1"/>
    <col min="6" max="17" width="5.28515625" style="80" hidden="1" customWidth="1"/>
    <col min="18" max="16384" width="9.140625" style="81"/>
  </cols>
  <sheetData>
    <row r="1" spans="1:17">
      <c r="A1" s="88"/>
      <c r="B1" s="88"/>
      <c r="C1" s="88"/>
      <c r="D1" s="88"/>
      <c r="E1" s="88"/>
    </row>
    <row r="2" spans="1:17">
      <c r="A2" s="88"/>
      <c r="B2" s="88"/>
      <c r="C2" s="89" t="s">
        <v>141</v>
      </c>
      <c r="D2" s="89"/>
      <c r="E2" s="89"/>
    </row>
    <row r="3" spans="1:17">
      <c r="A3" s="88"/>
      <c r="B3" s="88"/>
      <c r="C3" s="217" t="s">
        <v>185</v>
      </c>
      <c r="D3" s="217"/>
      <c r="E3" s="217"/>
    </row>
    <row r="4" spans="1:17">
      <c r="A4" s="88"/>
      <c r="B4" s="88"/>
      <c r="C4" s="217" t="s">
        <v>142</v>
      </c>
      <c r="D4" s="217"/>
      <c r="E4" s="217"/>
    </row>
    <row r="5" spans="1:17">
      <c r="A5" s="88"/>
      <c r="B5" s="88"/>
      <c r="C5" s="218" t="s">
        <v>143</v>
      </c>
      <c r="D5" s="218"/>
      <c r="E5" s="218"/>
    </row>
    <row r="6" spans="1:17">
      <c r="A6" s="88"/>
      <c r="B6" s="88"/>
      <c r="C6" s="88"/>
      <c r="D6" s="88"/>
      <c r="E6" s="88"/>
    </row>
    <row r="7" spans="1:17" ht="22.5">
      <c r="A7" s="219" t="s">
        <v>144</v>
      </c>
      <c r="B7" s="219"/>
      <c r="C7" s="219"/>
      <c r="D7" s="219"/>
      <c r="E7" s="219"/>
    </row>
    <row r="9" spans="1:17" s="83" customFormat="1" ht="19.5" thickBot="1">
      <c r="A9" s="86"/>
      <c r="B9" s="87"/>
      <c r="C9" s="87"/>
      <c r="D9" s="87"/>
      <c r="E9" s="77" t="s">
        <v>139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7" ht="83.25" customHeight="1" thickBot="1">
      <c r="A10" s="90" t="s">
        <v>58</v>
      </c>
      <c r="B10" s="91" t="s">
        <v>59</v>
      </c>
      <c r="C10" s="91" t="s">
        <v>152</v>
      </c>
      <c r="D10" s="91" t="s">
        <v>146</v>
      </c>
      <c r="E10" s="92" t="s">
        <v>147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7">
      <c r="A11" s="198"/>
      <c r="B11" s="182" t="s">
        <v>132</v>
      </c>
      <c r="C11" s="181"/>
      <c r="D11" s="181"/>
      <c r="E11" s="199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>
      <c r="A12" s="200">
        <v>11010000</v>
      </c>
      <c r="B12" s="139" t="s">
        <v>11</v>
      </c>
      <c r="C12" s="140">
        <v>1843646.2</v>
      </c>
      <c r="D12" s="140">
        <v>2098301</v>
      </c>
      <c r="E12" s="201">
        <f>IF(C12=0,"",D12/C12*100)</f>
        <v>113.8125633866194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17" ht="24.75" customHeight="1">
      <c r="A13" s="200">
        <v>11020000</v>
      </c>
      <c r="B13" s="139" t="s">
        <v>155</v>
      </c>
      <c r="C13" s="140">
        <v>675000</v>
      </c>
      <c r="D13" s="140">
        <v>684140.1</v>
      </c>
      <c r="E13" s="202">
        <f>IF(C13=0,"",D13/C13*100)</f>
        <v>101.35408888888888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>
      <c r="A14" s="141">
        <v>13020000</v>
      </c>
      <c r="B14" s="139" t="s">
        <v>156</v>
      </c>
      <c r="C14" s="140">
        <v>17250</v>
      </c>
      <c r="D14" s="140">
        <v>20721.900000000001</v>
      </c>
      <c r="E14" s="201">
        <f>IF(C14=0,"",D14/C14*100)</f>
        <v>120.12695652173915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17">
      <c r="A15" s="141">
        <v>13030000</v>
      </c>
      <c r="B15" s="139" t="s">
        <v>157</v>
      </c>
      <c r="C15" s="140">
        <v>1010120</v>
      </c>
      <c r="D15" s="140">
        <v>1119947.5</v>
      </c>
      <c r="E15" s="201">
        <f>IF(C15=0,"",D15/C15*100)</f>
        <v>110.87271809289985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>
      <c r="A16" s="141">
        <v>13070000</v>
      </c>
      <c r="B16" s="139" t="s">
        <v>158</v>
      </c>
      <c r="C16" s="140">
        <v>328</v>
      </c>
      <c r="D16" s="140">
        <v>741.6</v>
      </c>
      <c r="E16" s="201">
        <f>IF(C16=0,"",D16/C16*100)</f>
        <v>226.09756097560978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</row>
    <row r="17" spans="1:17" ht="56.25">
      <c r="A17" s="141">
        <v>21010300</v>
      </c>
      <c r="B17" s="139" t="s">
        <v>2</v>
      </c>
      <c r="C17" s="140">
        <v>8</v>
      </c>
      <c r="D17" s="140">
        <v>153.5</v>
      </c>
      <c r="E17" s="202">
        <v>1919.3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 ht="37.5">
      <c r="A18" s="141">
        <v>21050000</v>
      </c>
      <c r="B18" s="139" t="s">
        <v>159</v>
      </c>
      <c r="C18" s="140">
        <v>26488.1</v>
      </c>
      <c r="D18" s="140">
        <v>41902.400000000001</v>
      </c>
      <c r="E18" s="201">
        <v>158.19999999999999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>
      <c r="A19" s="141">
        <v>21080000</v>
      </c>
      <c r="B19" s="139" t="s">
        <v>65</v>
      </c>
      <c r="C19" s="140">
        <v>0</v>
      </c>
      <c r="D19" s="140">
        <v>38.799999999999997</v>
      </c>
      <c r="E19" s="201" t="s">
        <v>24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>
      <c r="A20" s="141">
        <v>22010000</v>
      </c>
      <c r="B20" s="139" t="s">
        <v>6</v>
      </c>
      <c r="C20" s="140">
        <v>35000</v>
      </c>
      <c r="D20" s="140">
        <v>36574.5</v>
      </c>
      <c r="E20" s="201">
        <v>104.5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  <row r="21" spans="1:17" ht="56.25">
      <c r="A21" s="141">
        <v>22080400</v>
      </c>
      <c r="B21" s="139" t="s">
        <v>160</v>
      </c>
      <c r="C21" s="140">
        <v>2600</v>
      </c>
      <c r="D21" s="140">
        <v>3504.8</v>
      </c>
      <c r="E21" s="202">
        <v>134.80000000000001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</row>
    <row r="22" spans="1:17" ht="93.75">
      <c r="A22" s="141">
        <v>22130000</v>
      </c>
      <c r="B22" s="139" t="s">
        <v>161</v>
      </c>
      <c r="C22" s="140">
        <v>500</v>
      </c>
      <c r="D22" s="140">
        <f>538.9+0.1</f>
        <v>539</v>
      </c>
      <c r="E22" s="202">
        <v>107.8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</row>
    <row r="23" spans="1:17">
      <c r="A23" s="141">
        <v>24060000</v>
      </c>
      <c r="B23" s="139" t="s">
        <v>65</v>
      </c>
      <c r="C23" s="140">
        <v>1400</v>
      </c>
      <c r="D23" s="140">
        <v>2223.8000000000002</v>
      </c>
      <c r="E23" s="201">
        <v>158.80000000000001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1:17" ht="37.5">
      <c r="A24" s="141">
        <v>31020000</v>
      </c>
      <c r="B24" s="139" t="s">
        <v>124</v>
      </c>
      <c r="C24" s="140"/>
      <c r="D24" s="140">
        <v>0.1</v>
      </c>
      <c r="E24" s="201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</row>
    <row r="25" spans="1:17" ht="37.5">
      <c r="A25" s="203"/>
      <c r="B25" s="142" t="s">
        <v>162</v>
      </c>
      <c r="C25" s="143">
        <f>SUM(C12:C24)</f>
        <v>3612340.3000000003</v>
      </c>
      <c r="D25" s="143">
        <f>SUM(D12:D24)</f>
        <v>4008788.9999999995</v>
      </c>
      <c r="E25" s="144">
        <f>IF(C25=0,"",D25/C25*100)</f>
        <v>110.97484364914345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</row>
    <row r="26" spans="1:17">
      <c r="A26" s="141">
        <v>40000000</v>
      </c>
      <c r="B26" s="145" t="s">
        <v>7</v>
      </c>
      <c r="C26" s="146">
        <f>C27+C31+C37+C38+C39+C40</f>
        <v>1704072.9999999998</v>
      </c>
      <c r="D26" s="146">
        <f>D27+D31+D37+D38+D39+D40</f>
        <v>1517317.5999999999</v>
      </c>
      <c r="E26" s="147">
        <f>IF(C26=0,"",D26/C26*100)</f>
        <v>89.040645559198467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</row>
    <row r="27" spans="1:17">
      <c r="A27" s="141">
        <v>41020000</v>
      </c>
      <c r="B27" s="148" t="s">
        <v>46</v>
      </c>
      <c r="C27" s="140">
        <f>C28+C29+C30</f>
        <v>161008.5</v>
      </c>
      <c r="D27" s="140">
        <f>D28+D29+D30</f>
        <v>161008.5</v>
      </c>
      <c r="E27" s="201">
        <f>IF(C27=0,"",D27/C27*100)</f>
        <v>100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</row>
    <row r="28" spans="1:17" ht="56.25">
      <c r="A28" s="141">
        <v>41020200</v>
      </c>
      <c r="B28" s="148" t="s">
        <v>140</v>
      </c>
      <c r="C28" s="140">
        <v>100832.2</v>
      </c>
      <c r="D28" s="140">
        <v>100832.2</v>
      </c>
      <c r="E28" s="149">
        <f>IF(C28=0,"",D28/C28*100)</f>
        <v>100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</row>
    <row r="29" spans="1:17" ht="93.75">
      <c r="A29" s="141">
        <v>41021100</v>
      </c>
      <c r="B29" s="148" t="s">
        <v>133</v>
      </c>
      <c r="C29" s="140">
        <v>32787.300000000003</v>
      </c>
      <c r="D29" s="140">
        <v>32787.300000000003</v>
      </c>
      <c r="E29" s="149">
        <f>IF(C29=0,"",D29/C29*100)</f>
        <v>100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</row>
    <row r="30" spans="1:17" ht="112.5">
      <c r="A30" s="141">
        <v>41021300</v>
      </c>
      <c r="B30" s="148" t="s">
        <v>3</v>
      </c>
      <c r="C30" s="140">
        <v>27389</v>
      </c>
      <c r="D30" s="140">
        <v>27389</v>
      </c>
      <c r="E30" s="149">
        <v>100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1:17">
      <c r="A31" s="141">
        <v>41030000</v>
      </c>
      <c r="B31" s="148" t="s">
        <v>47</v>
      </c>
      <c r="C31" s="140">
        <f>C32+C33+C34+C35+C36</f>
        <v>1103219.2999999998</v>
      </c>
      <c r="D31" s="140">
        <f>D32+D33+D34+D35+D36</f>
        <v>931932.79999999993</v>
      </c>
      <c r="E31" s="149">
        <f>IF(C31=0,"",D31/C31*100)</f>
        <v>84.473939134313554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1:17" ht="38.25" customHeight="1">
      <c r="A32" s="150">
        <v>41031200</v>
      </c>
      <c r="B32" s="151" t="s">
        <v>136</v>
      </c>
      <c r="C32" s="140">
        <v>692660.2</v>
      </c>
      <c r="D32" s="140">
        <v>521714.2</v>
      </c>
      <c r="E32" s="149">
        <f t="shared" ref="E32:E41" si="0">IF(C32=0,"",D32/C32*100)</f>
        <v>75.320366321033021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1:17" s="84" customFormat="1" ht="56.25">
      <c r="A33" s="141">
        <v>41033000</v>
      </c>
      <c r="B33" s="148" t="s">
        <v>4</v>
      </c>
      <c r="C33" s="140">
        <v>107147.7</v>
      </c>
      <c r="D33" s="140">
        <v>107082</v>
      </c>
      <c r="E33" s="149">
        <f t="shared" si="0"/>
        <v>99.938682771538737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</row>
    <row r="34" spans="1:17" s="84" customFormat="1">
      <c r="A34" s="141">
        <v>41033900</v>
      </c>
      <c r="B34" s="148" t="s">
        <v>163</v>
      </c>
      <c r="C34" s="140">
        <v>284777.90000000002</v>
      </c>
      <c r="D34" s="140">
        <v>284777.90000000002</v>
      </c>
      <c r="E34" s="149">
        <f t="shared" si="0"/>
        <v>100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  <row r="35" spans="1:17" s="84" customFormat="1" ht="108.75" customHeight="1">
      <c r="A35" s="141">
        <v>41034400</v>
      </c>
      <c r="B35" s="148" t="s">
        <v>164</v>
      </c>
      <c r="C35" s="140">
        <v>274.8</v>
      </c>
      <c r="D35" s="140">
        <v>0</v>
      </c>
      <c r="E35" s="149">
        <f t="shared" si="0"/>
        <v>0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</row>
    <row r="36" spans="1:17" s="84" customFormat="1" ht="56.25">
      <c r="A36" s="141">
        <v>41035400</v>
      </c>
      <c r="B36" s="148" t="s">
        <v>9</v>
      </c>
      <c r="C36" s="140">
        <v>18358.7</v>
      </c>
      <c r="D36" s="140">
        <v>18358.7</v>
      </c>
      <c r="E36" s="149">
        <f t="shared" si="0"/>
        <v>100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</row>
    <row r="37" spans="1:17" s="84" customFormat="1" ht="56.25">
      <c r="A37" s="141">
        <v>41053300</v>
      </c>
      <c r="B37" s="173" t="s">
        <v>165</v>
      </c>
      <c r="C37" s="140">
        <v>6209.7</v>
      </c>
      <c r="D37" s="140">
        <v>5679.2</v>
      </c>
      <c r="E37" s="149">
        <f t="shared" si="0"/>
        <v>91.456914182649726</v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</row>
    <row r="38" spans="1:17" s="84" customFormat="1" ht="75">
      <c r="A38" s="141">
        <v>41053500</v>
      </c>
      <c r="B38" s="173" t="s">
        <v>166</v>
      </c>
      <c r="C38" s="140">
        <v>332890.8</v>
      </c>
      <c r="D38" s="140">
        <v>317968.5</v>
      </c>
      <c r="E38" s="149">
        <f t="shared" si="0"/>
        <v>95.517358845603425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</row>
    <row r="39" spans="1:17" s="84" customFormat="1">
      <c r="A39" s="141">
        <v>41053900</v>
      </c>
      <c r="B39" s="148" t="s">
        <v>56</v>
      </c>
      <c r="C39" s="140">
        <v>99244.7</v>
      </c>
      <c r="D39" s="140">
        <v>99233</v>
      </c>
      <c r="E39" s="149">
        <f t="shared" si="0"/>
        <v>99.988210957360948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</row>
    <row r="40" spans="1:17" s="84" customFormat="1" ht="57" thickBot="1">
      <c r="A40" s="141">
        <v>41055000</v>
      </c>
      <c r="B40" s="173" t="s">
        <v>167</v>
      </c>
      <c r="C40" s="140">
        <v>1500</v>
      </c>
      <c r="D40" s="140">
        <v>1495.6</v>
      </c>
      <c r="E40" s="149">
        <f t="shared" si="0"/>
        <v>99.706666666666663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</row>
    <row r="41" spans="1:17" s="84" customFormat="1" ht="42" customHeight="1" thickBot="1">
      <c r="A41" s="183"/>
      <c r="B41" s="184" t="s">
        <v>168</v>
      </c>
      <c r="C41" s="185">
        <f>C25+C26</f>
        <v>5316413.3</v>
      </c>
      <c r="D41" s="185">
        <f>D25+D26</f>
        <v>5526106.5999999996</v>
      </c>
      <c r="E41" s="186">
        <f t="shared" si="0"/>
        <v>103.9442625726634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</row>
    <row r="42" spans="1:17" s="85" customFormat="1" ht="27.75" customHeight="1" thickBot="1">
      <c r="A42" s="174"/>
      <c r="B42" s="154" t="s">
        <v>8</v>
      </c>
      <c r="C42" s="175"/>
      <c r="D42" s="175"/>
      <c r="E42" s="176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</row>
    <row r="43" spans="1:17" s="83" customFormat="1" ht="81" customHeight="1" thickBot="1">
      <c r="A43" s="155" t="s">
        <v>58</v>
      </c>
      <c r="B43" s="156" t="s">
        <v>59</v>
      </c>
      <c r="C43" s="157" t="s">
        <v>145</v>
      </c>
      <c r="D43" s="157" t="s">
        <v>169</v>
      </c>
      <c r="E43" s="158" t="s">
        <v>170</v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</row>
    <row r="44" spans="1:17" ht="37.5" customHeight="1">
      <c r="A44" s="159">
        <v>12020000</v>
      </c>
      <c r="B44" s="160" t="s">
        <v>171</v>
      </c>
      <c r="C44" s="161">
        <v>0</v>
      </c>
      <c r="D44" s="161">
        <v>1.7</v>
      </c>
      <c r="E44" s="177" t="str">
        <f t="shared" ref="E44:E52" si="1">IF(C44=0,"",D44/C44*100)</f>
        <v/>
      </c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</row>
    <row r="45" spans="1:17">
      <c r="A45" s="187">
        <v>19010000</v>
      </c>
      <c r="B45" s="139" t="s">
        <v>172</v>
      </c>
      <c r="C45" s="140">
        <v>53928.4</v>
      </c>
      <c r="D45" s="140">
        <v>55224.5</v>
      </c>
      <c r="E45" s="149">
        <f t="shared" si="1"/>
        <v>102.40337187826822</v>
      </c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</row>
    <row r="46" spans="1:17">
      <c r="A46" s="141">
        <v>19050000</v>
      </c>
      <c r="B46" s="148" t="s">
        <v>173</v>
      </c>
      <c r="C46" s="140">
        <v>0</v>
      </c>
      <c r="D46" s="140">
        <v>0.1</v>
      </c>
      <c r="E46" s="149" t="str">
        <f t="shared" si="1"/>
        <v/>
      </c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  <row r="47" spans="1:17" ht="37.5">
      <c r="A47" s="141">
        <v>21110000</v>
      </c>
      <c r="B47" s="139" t="s">
        <v>174</v>
      </c>
      <c r="C47" s="140">
        <v>36552.1</v>
      </c>
      <c r="D47" s="140">
        <v>37238.400000000001</v>
      </c>
      <c r="E47" s="149">
        <f t="shared" si="1"/>
        <v>101.87759390021367</v>
      </c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</row>
    <row r="48" spans="1:17" ht="56.25">
      <c r="A48" s="141">
        <v>24062100</v>
      </c>
      <c r="B48" s="139" t="s">
        <v>175</v>
      </c>
      <c r="C48" s="140">
        <v>350</v>
      </c>
      <c r="D48" s="140">
        <v>348.2</v>
      </c>
      <c r="E48" s="149">
        <f t="shared" si="1"/>
        <v>99.48571428571428</v>
      </c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spans="1:17" ht="66.75" customHeight="1">
      <c r="A49" s="141">
        <v>24110900</v>
      </c>
      <c r="B49" s="139" t="s">
        <v>176</v>
      </c>
      <c r="C49" s="140">
        <v>30</v>
      </c>
      <c r="D49" s="140">
        <v>30</v>
      </c>
      <c r="E49" s="149">
        <f t="shared" si="1"/>
        <v>100</v>
      </c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</row>
    <row r="50" spans="1:17">
      <c r="A50" s="141">
        <v>25000000</v>
      </c>
      <c r="B50" s="139" t="s">
        <v>177</v>
      </c>
      <c r="C50" s="140">
        <v>169374.2</v>
      </c>
      <c r="D50" s="140">
        <v>190413.8</v>
      </c>
      <c r="E50" s="149">
        <f t="shared" si="1"/>
        <v>112.42196273104166</v>
      </c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</row>
    <row r="51" spans="1:17" ht="38.25" customHeight="1">
      <c r="A51" s="141">
        <v>31030000</v>
      </c>
      <c r="B51" s="148" t="s">
        <v>178</v>
      </c>
      <c r="C51" s="140">
        <v>1100</v>
      </c>
      <c r="D51" s="178">
        <v>0</v>
      </c>
      <c r="E51" s="149">
        <f t="shared" si="1"/>
        <v>0</v>
      </c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</row>
    <row r="52" spans="1:17" ht="34.5" customHeight="1">
      <c r="A52" s="150">
        <v>50110000</v>
      </c>
      <c r="B52" s="162" t="s">
        <v>96</v>
      </c>
      <c r="C52" s="140">
        <v>0</v>
      </c>
      <c r="D52" s="140">
        <v>2225.1999999999998</v>
      </c>
      <c r="E52" s="149" t="str">
        <f t="shared" si="1"/>
        <v/>
      </c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</row>
    <row r="53" spans="1:17" ht="37.5">
      <c r="A53" s="179"/>
      <c r="B53" s="152" t="s">
        <v>179</v>
      </c>
      <c r="C53" s="153">
        <f>SUM(C44:C52)</f>
        <v>261334.7</v>
      </c>
      <c r="D53" s="153">
        <f>SUM(D44:D52)</f>
        <v>285481.89999999997</v>
      </c>
      <c r="E53" s="144">
        <f>D53/C53*100</f>
        <v>109.23995167882413</v>
      </c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</row>
    <row r="54" spans="1:17">
      <c r="A54" s="187">
        <v>40000000</v>
      </c>
      <c r="B54" s="163" t="s">
        <v>7</v>
      </c>
      <c r="C54" s="143">
        <f>C55+C56+C57+C58+C59+C60+C61+C62</f>
        <v>2009061.1</v>
      </c>
      <c r="D54" s="143">
        <f>D55+D56+D57+D58+D59+D60+D61+D62</f>
        <v>541075.69999999995</v>
      </c>
      <c r="E54" s="144">
        <f>D54/C54*100</f>
        <v>26.931769272721468</v>
      </c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</row>
    <row r="55" spans="1:17">
      <c r="A55" s="188">
        <v>41031400</v>
      </c>
      <c r="B55" s="164" t="s">
        <v>12</v>
      </c>
      <c r="C55" s="140">
        <v>53656</v>
      </c>
      <c r="D55" s="140">
        <v>37947.5</v>
      </c>
      <c r="E55" s="165">
        <f t="shared" ref="E55:E62" si="2">IF(C55=0,"",D55/C55*100)</f>
        <v>70.723684210526315</v>
      </c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</row>
    <row r="56" spans="1:17" ht="36.75" customHeight="1">
      <c r="A56" s="166">
        <v>41033100</v>
      </c>
      <c r="B56" s="167" t="s">
        <v>180</v>
      </c>
      <c r="C56" s="140">
        <v>7000</v>
      </c>
      <c r="D56" s="140">
        <v>0</v>
      </c>
      <c r="E56" s="165">
        <f t="shared" si="2"/>
        <v>0</v>
      </c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</row>
    <row r="57" spans="1:17" ht="43.5" customHeight="1">
      <c r="A57" s="168">
        <v>41036600</v>
      </c>
      <c r="B57" s="169" t="s">
        <v>181</v>
      </c>
      <c r="C57" s="140">
        <v>425680.6</v>
      </c>
      <c r="D57" s="140">
        <v>0</v>
      </c>
      <c r="E57" s="149">
        <f t="shared" si="2"/>
        <v>0</v>
      </c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</row>
    <row r="58" spans="1:17" ht="63">
      <c r="A58" s="166">
        <v>41037300</v>
      </c>
      <c r="B58" s="170" t="s">
        <v>57</v>
      </c>
      <c r="C58" s="171">
        <v>1453782.6</v>
      </c>
      <c r="D58" s="171">
        <v>436710.2</v>
      </c>
      <c r="E58" s="149">
        <f t="shared" si="2"/>
        <v>30.039580883689212</v>
      </c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</row>
    <row r="59" spans="1:17">
      <c r="A59" s="166">
        <v>41053400</v>
      </c>
      <c r="B59" s="170" t="s">
        <v>182</v>
      </c>
      <c r="C59" s="140">
        <v>1525</v>
      </c>
      <c r="D59" s="140">
        <v>840.3</v>
      </c>
      <c r="E59" s="149">
        <f t="shared" si="2"/>
        <v>55.101639344262288</v>
      </c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</row>
    <row r="60" spans="1:17" ht="63">
      <c r="A60" s="166">
        <v>41053500</v>
      </c>
      <c r="B60" s="170" t="s">
        <v>166</v>
      </c>
      <c r="C60" s="140">
        <v>200</v>
      </c>
      <c r="D60" s="140">
        <v>199.5</v>
      </c>
      <c r="E60" s="149">
        <f t="shared" si="2"/>
        <v>99.75</v>
      </c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</row>
    <row r="61" spans="1:17" ht="28.5" customHeight="1">
      <c r="A61" s="168">
        <v>41053700</v>
      </c>
      <c r="B61" s="172" t="s">
        <v>183</v>
      </c>
      <c r="C61" s="140">
        <v>1871.9</v>
      </c>
      <c r="D61" s="140">
        <v>1413.5</v>
      </c>
      <c r="E61" s="149">
        <f t="shared" si="2"/>
        <v>75.511512367113625</v>
      </c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</row>
    <row r="62" spans="1:17" ht="29.25" customHeight="1" thickBot="1">
      <c r="A62" s="168">
        <v>41053900</v>
      </c>
      <c r="B62" s="172" t="s">
        <v>56</v>
      </c>
      <c r="C62" s="140">
        <v>65345</v>
      </c>
      <c r="D62" s="140">
        <v>63964.7</v>
      </c>
      <c r="E62" s="149">
        <f t="shared" si="2"/>
        <v>97.887673119595988</v>
      </c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</row>
    <row r="63" spans="1:17" ht="19.5" thickBot="1">
      <c r="A63" s="189"/>
      <c r="B63" s="184" t="s">
        <v>184</v>
      </c>
      <c r="C63" s="190">
        <f>C53+C54</f>
        <v>2270395.8000000003</v>
      </c>
      <c r="D63" s="190">
        <f>D53+D54</f>
        <v>826557.59999999986</v>
      </c>
      <c r="E63" s="191">
        <f>D63/C63*100</f>
        <v>36.405881300520363</v>
      </c>
    </row>
  </sheetData>
  <customSheetViews>
    <customSheetView guid="{FAE54B93-1370-49A2-9D43-3C10606BA2BF}" scale="70" showPageBreaks="1" zeroValues="0" printArea="1" hiddenColumns="1" view="pageBreakPreview">
      <pane xSplit="2" ySplit="10" topLeftCell="C65" activePane="bottomRight" state="frozen"/>
      <selection pane="bottomRight" activeCell="E67" sqref="E67"/>
      <rowBreaks count="1" manualBreakCount="1">
        <brk id="42" max="4" man="1"/>
      </rowBreaks>
      <pageMargins left="0.78740157480314965" right="0.59055118110236227" top="0.39370078740157483" bottom="0.59055118110236227" header="0.15748031496062992" footer="0.15748031496062992"/>
      <pageSetup paperSize="9" scale="43" orientation="portrait" r:id="rId1"/>
      <headerFooter alignWithMargins="0"/>
    </customSheetView>
    <customSheetView guid="{ECC8D52D-E1EE-44FA-96B8-8A6668B92A4E}" scale="70" showPageBreaks="1" zeroValues="0" printArea="1" hiddenRows="1" hiddenColumns="1" view="pageBreakPreview">
      <pane xSplit="2" ySplit="10" topLeftCell="C52" activePane="bottomRight" state="frozen"/>
      <selection pane="bottomRight" activeCell="B25" sqref="B25"/>
      <rowBreaks count="2" manualBreakCount="2">
        <brk id="44" max="4" man="1"/>
        <brk id="47" max="4" man="1"/>
      </rowBreaks>
      <pageMargins left="0.78740157480314965" right="0.59055118110236227" top="0.39370078740157483" bottom="0.59055118110236227" header="0.15748031496062992" footer="0.15748031496062992"/>
      <pageSetup paperSize="9" scale="51" orientation="portrait" r:id="rId2"/>
      <headerFooter alignWithMargins="0"/>
    </customSheetView>
  </customSheetViews>
  <mergeCells count="4">
    <mergeCell ref="C3:E3"/>
    <mergeCell ref="C4:E4"/>
    <mergeCell ref="C5:E5"/>
    <mergeCell ref="A7:E7"/>
  </mergeCells>
  <phoneticPr fontId="2" type="noConversion"/>
  <pageMargins left="0.78740157480314965" right="0.59055118110236227" top="0.39370078740157483" bottom="0.59055118110236227" header="0.15748031496062992" footer="0.15748031496062992"/>
  <pageSetup paperSize="9" scale="55" orientation="portrait" r:id="rId3"/>
  <headerFooter alignWithMargins="0"/>
  <rowBreaks count="1" manualBreakCount="1">
    <brk id="3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3"/>
  <sheetViews>
    <sheetView tabSelected="1" view="pageBreakPreview" topLeftCell="A67" zoomScaleNormal="100" zoomScaleSheetLayoutView="100" workbookViewId="0">
      <selection activeCell="A68" sqref="A68"/>
    </sheetView>
  </sheetViews>
  <sheetFormatPr defaultRowHeight="12.75"/>
  <cols>
    <col min="1" max="1" width="15.85546875" customWidth="1"/>
    <col min="2" max="2" width="61.140625" customWidth="1"/>
    <col min="3" max="3" width="17.28515625" customWidth="1"/>
    <col min="4" max="4" width="16" customWidth="1"/>
    <col min="5" max="5" width="15" customWidth="1"/>
  </cols>
  <sheetData>
    <row r="2" spans="1:5" ht="19.5" thickBot="1">
      <c r="E2" s="102" t="s">
        <v>148</v>
      </c>
    </row>
    <row r="3" spans="1:5" ht="155.25" customHeight="1" thickBot="1">
      <c r="A3" s="93" t="s">
        <v>19</v>
      </c>
      <c r="B3" s="94" t="s">
        <v>10</v>
      </c>
      <c r="C3" s="95" t="s">
        <v>152</v>
      </c>
      <c r="D3" s="96" t="s">
        <v>153</v>
      </c>
      <c r="E3" s="97" t="s">
        <v>154</v>
      </c>
    </row>
    <row r="4" spans="1:5" ht="18.75">
      <c r="A4" s="223" t="s">
        <v>137</v>
      </c>
      <c r="B4" s="224"/>
      <c r="C4" s="224"/>
      <c r="D4" s="224"/>
      <c r="E4" s="224"/>
    </row>
    <row r="5" spans="1:5" ht="18.75">
      <c r="A5" s="108" t="s">
        <v>20</v>
      </c>
      <c r="B5" s="109" t="s">
        <v>21</v>
      </c>
      <c r="C5" s="110">
        <v>74225.7</v>
      </c>
      <c r="D5" s="110">
        <v>72036.600000000006</v>
      </c>
      <c r="E5" s="103">
        <v>0.97099999999999997</v>
      </c>
    </row>
    <row r="6" spans="1:5" ht="18.75">
      <c r="A6" s="111">
        <v>1000</v>
      </c>
      <c r="B6" s="112" t="s">
        <v>22</v>
      </c>
      <c r="C6" s="110">
        <v>1352082.4</v>
      </c>
      <c r="D6" s="110">
        <v>1329646.8</v>
      </c>
      <c r="E6" s="104">
        <v>0.98299999999999998</v>
      </c>
    </row>
    <row r="7" spans="1:5" ht="18.75">
      <c r="A7" s="111">
        <v>2000</v>
      </c>
      <c r="B7" s="112" t="s">
        <v>48</v>
      </c>
      <c r="C7" s="110">
        <v>665314.69999999995</v>
      </c>
      <c r="D7" s="110">
        <v>648382.1</v>
      </c>
      <c r="E7" s="104">
        <v>0.97499999999999998</v>
      </c>
    </row>
    <row r="8" spans="1:5" ht="18.75">
      <c r="A8" s="114">
        <v>3000</v>
      </c>
      <c r="B8" s="115" t="s">
        <v>23</v>
      </c>
      <c r="C8" s="110">
        <v>504743.2</v>
      </c>
      <c r="D8" s="110">
        <v>465992.6</v>
      </c>
      <c r="E8" s="104">
        <v>0.92300000000000004</v>
      </c>
    </row>
    <row r="9" spans="1:5" ht="18.75">
      <c r="A9" s="114">
        <v>4000</v>
      </c>
      <c r="B9" s="115" t="s">
        <v>49</v>
      </c>
      <c r="C9" s="110">
        <v>183609.4</v>
      </c>
      <c r="D9" s="110">
        <v>180654.3</v>
      </c>
      <c r="E9" s="104">
        <v>0.98399999999999999</v>
      </c>
    </row>
    <row r="10" spans="1:5" ht="18.75">
      <c r="A10" s="111">
        <v>5000</v>
      </c>
      <c r="B10" s="112" t="s">
        <v>50</v>
      </c>
      <c r="C10" s="110">
        <v>108740.3</v>
      </c>
      <c r="D10" s="110">
        <v>107804.6</v>
      </c>
      <c r="E10" s="104">
        <v>0.99099999999999999</v>
      </c>
    </row>
    <row r="11" spans="1:5" ht="18.75">
      <c r="A11" s="111">
        <v>6000</v>
      </c>
      <c r="B11" s="112" t="s">
        <v>25</v>
      </c>
      <c r="C11" s="110">
        <v>97660.4</v>
      </c>
      <c r="D11" s="110">
        <v>97648.6</v>
      </c>
      <c r="E11" s="104">
        <v>1</v>
      </c>
    </row>
    <row r="12" spans="1:5" ht="18.75">
      <c r="A12" s="111">
        <v>7000</v>
      </c>
      <c r="B12" s="112" t="s">
        <v>26</v>
      </c>
      <c r="C12" s="110">
        <v>1031482.9</v>
      </c>
      <c r="D12" s="110">
        <v>842756.9</v>
      </c>
      <c r="E12" s="104">
        <v>0.81699999999999995</v>
      </c>
    </row>
    <row r="13" spans="1:5" ht="37.5">
      <c r="A13" s="111">
        <v>7400</v>
      </c>
      <c r="B13" s="112" t="s">
        <v>29</v>
      </c>
      <c r="C13" s="110">
        <v>348390.8</v>
      </c>
      <c r="D13" s="110">
        <v>331727</v>
      </c>
      <c r="E13" s="104">
        <v>0.95199999999999996</v>
      </c>
    </row>
    <row r="14" spans="1:5" ht="18.75">
      <c r="A14" s="111">
        <v>7500</v>
      </c>
      <c r="B14" s="112" t="s">
        <v>30</v>
      </c>
      <c r="C14" s="110">
        <v>1763.4</v>
      </c>
      <c r="D14" s="110">
        <v>1106.8</v>
      </c>
      <c r="E14" s="104">
        <v>0.628</v>
      </c>
    </row>
    <row r="15" spans="1:5" ht="37.5">
      <c r="A15" s="111">
        <v>7600</v>
      </c>
      <c r="B15" s="112" t="s">
        <v>31</v>
      </c>
      <c r="C15" s="110">
        <v>681328.7</v>
      </c>
      <c r="D15" s="110">
        <v>509923.2</v>
      </c>
      <c r="E15" s="104">
        <v>0.748</v>
      </c>
    </row>
    <row r="16" spans="1:5" ht="18.75">
      <c r="A16" s="111">
        <v>8000</v>
      </c>
      <c r="B16" s="112" t="s">
        <v>32</v>
      </c>
      <c r="C16" s="110">
        <v>423792.5</v>
      </c>
      <c r="D16" s="110">
        <v>371321.5</v>
      </c>
      <c r="E16" s="104">
        <v>0.876</v>
      </c>
    </row>
    <row r="17" spans="1:5" ht="47.25" customHeight="1">
      <c r="A17" s="111">
        <v>8100</v>
      </c>
      <c r="B17" s="112" t="s">
        <v>33</v>
      </c>
      <c r="C17" s="110">
        <v>8408.1</v>
      </c>
      <c r="D17" s="110">
        <v>7160.3</v>
      </c>
      <c r="E17" s="104">
        <v>0.85199999999999998</v>
      </c>
    </row>
    <row r="18" spans="1:5" ht="18.75">
      <c r="A18" s="111">
        <v>8200</v>
      </c>
      <c r="B18" s="112" t="s">
        <v>134</v>
      </c>
      <c r="C18" s="110">
        <v>116549.7</v>
      </c>
      <c r="D18" s="110">
        <v>103553.4</v>
      </c>
      <c r="E18" s="104">
        <v>0.88800000000000001</v>
      </c>
    </row>
    <row r="19" spans="1:5" ht="37.5">
      <c r="A19" s="111">
        <v>8300</v>
      </c>
      <c r="B19" s="112" t="s">
        <v>34</v>
      </c>
      <c r="C19" s="110">
        <v>4171.8999999999996</v>
      </c>
      <c r="D19" s="110">
        <v>4161.3999999999996</v>
      </c>
      <c r="E19" s="104">
        <v>0.997</v>
      </c>
    </row>
    <row r="20" spans="1:5" ht="18.75">
      <c r="A20" s="111">
        <v>8400</v>
      </c>
      <c r="B20" s="112" t="s">
        <v>35</v>
      </c>
      <c r="C20" s="110">
        <v>7098</v>
      </c>
      <c r="D20" s="110">
        <v>7069.5</v>
      </c>
      <c r="E20" s="104">
        <v>0.996</v>
      </c>
    </row>
    <row r="21" spans="1:5" ht="19.5" thickBot="1">
      <c r="A21" s="114">
        <v>8700</v>
      </c>
      <c r="B21" s="115" t="s">
        <v>37</v>
      </c>
      <c r="C21" s="113">
        <v>287564.79999999999</v>
      </c>
      <c r="D21" s="113">
        <v>249377</v>
      </c>
      <c r="E21" s="104">
        <v>0.86699999999999999</v>
      </c>
    </row>
    <row r="22" spans="1:5" ht="38.25" thickBot="1">
      <c r="A22" s="116">
        <v>900201</v>
      </c>
      <c r="B22" s="117" t="s">
        <v>13</v>
      </c>
      <c r="C22" s="118">
        <v>4441651.5999999996</v>
      </c>
      <c r="D22" s="118">
        <v>4116244.1</v>
      </c>
      <c r="E22" s="105">
        <v>0.92700000000000005</v>
      </c>
    </row>
    <row r="23" spans="1:5" ht="18.75">
      <c r="A23" s="119">
        <v>9110</v>
      </c>
      <c r="B23" s="120" t="s">
        <v>38</v>
      </c>
      <c r="C23" s="121">
        <v>155991.70000000001</v>
      </c>
      <c r="D23" s="121">
        <v>21665.5</v>
      </c>
      <c r="E23" s="122">
        <v>0.13900000000000001</v>
      </c>
    </row>
    <row r="24" spans="1:5" ht="57" thickBot="1">
      <c r="A24" s="123">
        <v>9800</v>
      </c>
      <c r="B24" s="124" t="s">
        <v>39</v>
      </c>
      <c r="C24" s="125">
        <v>72318.5</v>
      </c>
      <c r="D24" s="125">
        <v>69448</v>
      </c>
      <c r="E24" s="106">
        <v>0.96</v>
      </c>
    </row>
    <row r="25" spans="1:5" ht="57" thickBot="1">
      <c r="A25" s="116">
        <v>900202</v>
      </c>
      <c r="B25" s="117" t="s">
        <v>14</v>
      </c>
      <c r="C25" s="118">
        <v>4669961.8</v>
      </c>
      <c r="D25" s="118">
        <v>4207357.5</v>
      </c>
      <c r="E25" s="105">
        <v>0.90100000000000002</v>
      </c>
    </row>
    <row r="26" spans="1:5" ht="18.75">
      <c r="A26" s="114">
        <v>9000</v>
      </c>
      <c r="B26" s="115" t="s">
        <v>40</v>
      </c>
      <c r="C26" s="113">
        <v>214212.2</v>
      </c>
      <c r="D26" s="113">
        <v>191697.1</v>
      </c>
      <c r="E26" s="104">
        <v>0.89500000000000002</v>
      </c>
    </row>
    <row r="27" spans="1:5" ht="18.75">
      <c r="A27" s="126">
        <v>9100</v>
      </c>
      <c r="B27" s="127" t="s">
        <v>41</v>
      </c>
      <c r="C27" s="113">
        <v>110592.40000000001</v>
      </c>
      <c r="D27" s="113">
        <v>106648.90000000001</v>
      </c>
      <c r="E27" s="104">
        <v>0.96399999999999997</v>
      </c>
    </row>
    <row r="28" spans="1:5" ht="93.75">
      <c r="A28" s="128">
        <v>9130</v>
      </c>
      <c r="B28" s="129" t="s">
        <v>42</v>
      </c>
      <c r="C28" s="130">
        <v>50416.1</v>
      </c>
      <c r="D28" s="130">
        <v>50416.1</v>
      </c>
      <c r="E28" s="131">
        <v>1</v>
      </c>
    </row>
    <row r="29" spans="1:5" ht="18.75">
      <c r="A29" s="128">
        <v>9150</v>
      </c>
      <c r="B29" s="129" t="s">
        <v>138</v>
      </c>
      <c r="C29" s="130">
        <v>27389</v>
      </c>
      <c r="D29" s="130">
        <v>23445.5</v>
      </c>
      <c r="E29" s="131">
        <v>0.85599999999999998</v>
      </c>
    </row>
    <row r="30" spans="1:5" ht="150">
      <c r="A30" s="128">
        <v>9160</v>
      </c>
      <c r="B30" s="129" t="s">
        <v>15</v>
      </c>
      <c r="C30" s="130">
        <v>32787.300000000003</v>
      </c>
      <c r="D30" s="130">
        <v>32787.300000000003</v>
      </c>
      <c r="E30" s="131">
        <v>1</v>
      </c>
    </row>
    <row r="31" spans="1:5" ht="75">
      <c r="A31" s="126">
        <v>9200</v>
      </c>
      <c r="B31" s="127" t="s">
        <v>43</v>
      </c>
      <c r="C31" s="113">
        <v>274.8</v>
      </c>
      <c r="D31" s="113">
        <v>0</v>
      </c>
      <c r="E31" s="104">
        <v>0</v>
      </c>
    </row>
    <row r="32" spans="1:5" ht="168.75">
      <c r="A32" s="128">
        <v>9270</v>
      </c>
      <c r="B32" s="129" t="s">
        <v>149</v>
      </c>
      <c r="C32" s="132">
        <v>274.8</v>
      </c>
      <c r="D32" s="132">
        <v>0</v>
      </c>
      <c r="E32" s="107">
        <v>0</v>
      </c>
    </row>
    <row r="33" spans="1:5" ht="75">
      <c r="A33" s="126">
        <v>9300</v>
      </c>
      <c r="B33" s="127" t="s">
        <v>44</v>
      </c>
      <c r="C33" s="113">
        <v>74139.3</v>
      </c>
      <c r="D33" s="113">
        <v>59132.299999999996</v>
      </c>
      <c r="E33" s="104">
        <v>0.79800000000000004</v>
      </c>
    </row>
    <row r="34" spans="1:5" ht="56.25">
      <c r="A34" s="128">
        <v>9310</v>
      </c>
      <c r="B34" s="129" t="s">
        <v>45</v>
      </c>
      <c r="C34" s="132">
        <v>55822.400000000001</v>
      </c>
      <c r="D34" s="132">
        <v>43574.7</v>
      </c>
      <c r="E34" s="107">
        <v>0.78100000000000003</v>
      </c>
    </row>
    <row r="35" spans="1:5" ht="75">
      <c r="A35" s="128">
        <v>9330</v>
      </c>
      <c r="B35" s="129" t="s">
        <v>51</v>
      </c>
      <c r="C35" s="132">
        <v>18316.900000000001</v>
      </c>
      <c r="D35" s="132">
        <v>15557.6</v>
      </c>
      <c r="E35" s="107">
        <v>0.84899999999999998</v>
      </c>
    </row>
    <row r="36" spans="1:5" ht="56.25">
      <c r="A36" s="126">
        <v>9700</v>
      </c>
      <c r="B36" s="127" t="s">
        <v>52</v>
      </c>
      <c r="C36" s="113">
        <v>29205.7</v>
      </c>
      <c r="D36" s="113">
        <v>25915.9</v>
      </c>
      <c r="E36" s="104">
        <v>0.88700000000000001</v>
      </c>
    </row>
    <row r="37" spans="1:5" ht="19.5" thickBot="1">
      <c r="A37" s="128">
        <v>9770</v>
      </c>
      <c r="B37" s="129" t="s">
        <v>56</v>
      </c>
      <c r="C37" s="132">
        <v>29205.7</v>
      </c>
      <c r="D37" s="132">
        <v>25915.9</v>
      </c>
      <c r="E37" s="107">
        <v>0.88700000000000001</v>
      </c>
    </row>
    <row r="38" spans="1:5" ht="19.5" thickBot="1">
      <c r="A38" s="116">
        <v>900203</v>
      </c>
      <c r="B38" s="117" t="s">
        <v>16</v>
      </c>
      <c r="C38" s="118">
        <v>4884174</v>
      </c>
      <c r="D38" s="118">
        <v>4399054.5999999996</v>
      </c>
      <c r="E38" s="105">
        <v>0.90100000000000002</v>
      </c>
    </row>
    <row r="39" spans="1:5" ht="19.5" thickBot="1">
      <c r="A39" s="133">
        <v>8800</v>
      </c>
      <c r="B39" s="134" t="s">
        <v>53</v>
      </c>
      <c r="C39" s="113">
        <v>5500</v>
      </c>
      <c r="D39" s="113">
        <v>5500</v>
      </c>
      <c r="E39" s="104">
        <v>1</v>
      </c>
    </row>
    <row r="40" spans="1:5" ht="57" thickBot="1">
      <c r="A40" s="116" t="s">
        <v>54</v>
      </c>
      <c r="B40" s="117" t="s">
        <v>17</v>
      </c>
      <c r="C40" s="118">
        <v>4675461.8</v>
      </c>
      <c r="D40" s="118">
        <v>4212857.5</v>
      </c>
      <c r="E40" s="105">
        <v>0.90100000000000002</v>
      </c>
    </row>
    <row r="41" spans="1:5" ht="57" thickBot="1">
      <c r="A41" s="116" t="s">
        <v>55</v>
      </c>
      <c r="B41" s="117" t="s">
        <v>18</v>
      </c>
      <c r="C41" s="118">
        <v>4889674</v>
      </c>
      <c r="D41" s="118">
        <v>4404554.5999999996</v>
      </c>
      <c r="E41" s="105">
        <v>0.90100000000000002</v>
      </c>
    </row>
    <row r="42" spans="1:5" ht="18.75">
      <c r="A42" s="98"/>
      <c r="B42" s="99"/>
      <c r="C42" s="98"/>
      <c r="D42" s="98"/>
      <c r="E42" s="98"/>
    </row>
    <row r="43" spans="1:5" ht="19.5" thickBot="1">
      <c r="A43" s="100"/>
      <c r="B43" s="101"/>
      <c r="C43" s="100"/>
      <c r="E43" s="102" t="s">
        <v>148</v>
      </c>
    </row>
    <row r="44" spans="1:5" ht="167.25" customHeight="1">
      <c r="A44" s="193" t="s">
        <v>19</v>
      </c>
      <c r="B44" s="194" t="s">
        <v>10</v>
      </c>
      <c r="C44" s="195" t="s">
        <v>152</v>
      </c>
      <c r="D44" s="196" t="s">
        <v>153</v>
      </c>
      <c r="E44" s="197" t="s">
        <v>154</v>
      </c>
    </row>
    <row r="45" spans="1:5" ht="18.75">
      <c r="A45" s="222" t="s">
        <v>5</v>
      </c>
      <c r="B45" s="222"/>
      <c r="C45" s="222"/>
      <c r="D45" s="222"/>
      <c r="E45" s="222"/>
    </row>
    <row r="46" spans="1:5" ht="18.75">
      <c r="A46" s="108" t="s">
        <v>20</v>
      </c>
      <c r="B46" s="109" t="s">
        <v>21</v>
      </c>
      <c r="C46" s="110">
        <v>10238.299999999999</v>
      </c>
      <c r="D46" s="110">
        <v>31141.8</v>
      </c>
      <c r="E46" s="103">
        <v>3.0419999999999998</v>
      </c>
    </row>
    <row r="47" spans="1:5" ht="18.75">
      <c r="A47" s="111">
        <v>1000</v>
      </c>
      <c r="B47" s="112" t="s">
        <v>22</v>
      </c>
      <c r="C47" s="113">
        <v>142746</v>
      </c>
      <c r="D47" s="113">
        <v>70992.3</v>
      </c>
      <c r="E47" s="104">
        <v>0.497</v>
      </c>
    </row>
    <row r="48" spans="1:5" ht="18.75">
      <c r="A48" s="111">
        <v>2000</v>
      </c>
      <c r="B48" s="112" t="s">
        <v>48</v>
      </c>
      <c r="C48" s="113">
        <v>310477.40000000002</v>
      </c>
      <c r="D48" s="113">
        <v>233592.8</v>
      </c>
      <c r="E48" s="104">
        <v>0.752</v>
      </c>
    </row>
    <row r="49" spans="1:5" ht="18.75">
      <c r="A49" s="114">
        <v>3000</v>
      </c>
      <c r="B49" s="115" t="s">
        <v>23</v>
      </c>
      <c r="C49" s="113">
        <v>59404.6</v>
      </c>
      <c r="D49" s="113">
        <v>76074.7</v>
      </c>
      <c r="E49" s="104">
        <v>1.2809999999999999</v>
      </c>
    </row>
    <row r="50" spans="1:5" ht="18.75">
      <c r="A50" s="114">
        <v>4000</v>
      </c>
      <c r="B50" s="115" t="s">
        <v>49</v>
      </c>
      <c r="C50" s="113">
        <v>2296.4</v>
      </c>
      <c r="D50" s="113">
        <v>2301</v>
      </c>
      <c r="E50" s="104">
        <v>1.002</v>
      </c>
    </row>
    <row r="51" spans="1:5" ht="18.75">
      <c r="A51" s="111">
        <v>5000</v>
      </c>
      <c r="B51" s="112" t="s">
        <v>50</v>
      </c>
      <c r="C51" s="113">
        <v>0</v>
      </c>
      <c r="D51" s="113">
        <v>210.2</v>
      </c>
      <c r="E51" s="104" t="s">
        <v>150</v>
      </c>
    </row>
    <row r="52" spans="1:5" ht="18.75">
      <c r="A52" s="111">
        <v>6000</v>
      </c>
      <c r="B52" s="112" t="s">
        <v>25</v>
      </c>
      <c r="C52" s="113">
        <v>233849.2</v>
      </c>
      <c r="D52" s="113">
        <v>33093.699999999997</v>
      </c>
      <c r="E52" s="104">
        <v>0.14199999999999999</v>
      </c>
    </row>
    <row r="53" spans="1:5" ht="18.75">
      <c r="A53" s="111">
        <v>7000</v>
      </c>
      <c r="B53" s="112" t="s">
        <v>26</v>
      </c>
      <c r="C53" s="113">
        <v>2099672.9</v>
      </c>
      <c r="D53" s="113">
        <v>734606.4</v>
      </c>
      <c r="E53" s="104">
        <v>0.35</v>
      </c>
    </row>
    <row r="54" spans="1:5" ht="37.5">
      <c r="A54" s="111">
        <v>7100</v>
      </c>
      <c r="B54" s="112" t="s">
        <v>27</v>
      </c>
      <c r="C54" s="113">
        <v>500</v>
      </c>
      <c r="D54" s="113">
        <v>0</v>
      </c>
      <c r="E54" s="104">
        <v>0</v>
      </c>
    </row>
    <row r="55" spans="1:5" ht="18.75">
      <c r="A55" s="111">
        <v>7300</v>
      </c>
      <c r="B55" s="112" t="s">
        <v>28</v>
      </c>
      <c r="C55" s="113">
        <v>157155.1</v>
      </c>
      <c r="D55" s="113">
        <v>99344.5</v>
      </c>
      <c r="E55" s="104">
        <v>0.63200000000000001</v>
      </c>
    </row>
    <row r="56" spans="1:5" ht="37.5">
      <c r="A56" s="111">
        <v>7400</v>
      </c>
      <c r="B56" s="112" t="s">
        <v>29</v>
      </c>
      <c r="C56" s="113">
        <v>1393567.7</v>
      </c>
      <c r="D56" s="113">
        <v>96811.9</v>
      </c>
      <c r="E56" s="104">
        <v>6.9000000000000006E-2</v>
      </c>
    </row>
    <row r="57" spans="1:5" ht="18.75" hidden="1">
      <c r="A57" s="111">
        <v>7500</v>
      </c>
      <c r="B57" s="112" t="s">
        <v>30</v>
      </c>
      <c r="C57" s="113"/>
      <c r="D57" s="113"/>
      <c r="E57" s="104" t="s">
        <v>150</v>
      </c>
    </row>
    <row r="58" spans="1:5" ht="37.5">
      <c r="A58" s="111">
        <v>7600</v>
      </c>
      <c r="B58" s="112" t="s">
        <v>31</v>
      </c>
      <c r="C58" s="113">
        <v>548450</v>
      </c>
      <c r="D58" s="113">
        <v>538450</v>
      </c>
      <c r="E58" s="104">
        <v>0.98199999999999998</v>
      </c>
    </row>
    <row r="59" spans="1:5" ht="18.75">
      <c r="A59" s="111">
        <v>8000</v>
      </c>
      <c r="B59" s="112" t="s">
        <v>32</v>
      </c>
      <c r="C59" s="113">
        <v>144816.29999999999</v>
      </c>
      <c r="D59" s="113">
        <v>106405.9</v>
      </c>
      <c r="E59" s="104">
        <v>0.73499999999999999</v>
      </c>
    </row>
    <row r="60" spans="1:5" ht="56.25">
      <c r="A60" s="111">
        <v>8100</v>
      </c>
      <c r="B60" s="112" t="s">
        <v>33</v>
      </c>
      <c r="C60" s="113">
        <v>287</v>
      </c>
      <c r="D60" s="113">
        <v>89.9</v>
      </c>
      <c r="E60" s="104">
        <v>0.313</v>
      </c>
    </row>
    <row r="61" spans="1:5" ht="18.75">
      <c r="A61" s="111">
        <v>8200</v>
      </c>
      <c r="B61" s="112" t="s">
        <v>134</v>
      </c>
      <c r="C61" s="113">
        <v>55106.6</v>
      </c>
      <c r="D61" s="113">
        <v>54080.1</v>
      </c>
      <c r="E61" s="104">
        <v>0.98099999999999998</v>
      </c>
    </row>
    <row r="62" spans="1:5" ht="37.5">
      <c r="A62" s="111">
        <v>8300</v>
      </c>
      <c r="B62" s="112" t="s">
        <v>34</v>
      </c>
      <c r="C62" s="113">
        <v>27454.1</v>
      </c>
      <c r="D62" s="113">
        <v>26805.599999999999</v>
      </c>
      <c r="E62" s="104">
        <v>0.97599999999999998</v>
      </c>
    </row>
    <row r="63" spans="1:5" ht="18.75">
      <c r="A63" s="114">
        <v>8600</v>
      </c>
      <c r="B63" s="115" t="s">
        <v>36</v>
      </c>
      <c r="C63" s="113">
        <v>56414.9</v>
      </c>
      <c r="D63" s="113">
        <v>21789.200000000001</v>
      </c>
      <c r="E63" s="104">
        <v>0.38600000000000001</v>
      </c>
    </row>
    <row r="64" spans="1:5" ht="19.5" thickBot="1">
      <c r="A64" s="114">
        <v>8700</v>
      </c>
      <c r="B64" s="115" t="s">
        <v>37</v>
      </c>
      <c r="C64" s="113">
        <v>5553.8</v>
      </c>
      <c r="D64" s="113">
        <v>3641</v>
      </c>
      <c r="E64" s="104">
        <v>0.65600000000000003</v>
      </c>
    </row>
    <row r="65" spans="1:6" ht="38.25" thickBot="1">
      <c r="A65" s="116">
        <v>900201</v>
      </c>
      <c r="B65" s="117" t="s">
        <v>13</v>
      </c>
      <c r="C65" s="118">
        <v>3003501.2</v>
      </c>
      <c r="D65" s="118">
        <v>1288418.7</v>
      </c>
      <c r="E65" s="105">
        <v>0.42899999999999999</v>
      </c>
    </row>
    <row r="66" spans="1:6" ht="57" thickBot="1">
      <c r="A66" s="123">
        <v>9800</v>
      </c>
      <c r="B66" s="124" t="s">
        <v>39</v>
      </c>
      <c r="C66" s="125">
        <v>52807.8</v>
      </c>
      <c r="D66" s="125">
        <v>52650.3</v>
      </c>
      <c r="E66" s="106">
        <v>0.997</v>
      </c>
    </row>
    <row r="67" spans="1:6" ht="57" thickBot="1">
      <c r="A67" s="116">
        <v>900202</v>
      </c>
      <c r="B67" s="117" t="s">
        <v>14</v>
      </c>
      <c r="C67" s="118">
        <v>3056309</v>
      </c>
      <c r="D67" s="118">
        <v>1341069</v>
      </c>
      <c r="E67" s="105">
        <v>0.439</v>
      </c>
    </row>
    <row r="68" spans="1:6" ht="18.75">
      <c r="A68" s="114">
        <v>9000</v>
      </c>
      <c r="B68" s="115" t="s">
        <v>40</v>
      </c>
      <c r="C68" s="113">
        <v>344812.5</v>
      </c>
      <c r="D68" s="113">
        <v>83855.100000000006</v>
      </c>
      <c r="E68" s="104">
        <v>0.24299999999999999</v>
      </c>
    </row>
    <row r="69" spans="1:6" ht="75">
      <c r="A69" s="135">
        <v>9600</v>
      </c>
      <c r="B69" s="136" t="s">
        <v>151</v>
      </c>
      <c r="C69" s="137">
        <v>256176.4</v>
      </c>
      <c r="D69" s="137">
        <v>0</v>
      </c>
      <c r="E69" s="138">
        <v>0</v>
      </c>
    </row>
    <row r="70" spans="1:6" ht="56.25">
      <c r="A70" s="126">
        <v>9700</v>
      </c>
      <c r="B70" s="127" t="s">
        <v>52</v>
      </c>
      <c r="C70" s="113">
        <v>88636.1</v>
      </c>
      <c r="D70" s="113">
        <v>83855.100000000006</v>
      </c>
      <c r="E70" s="104">
        <v>0.94599999999999995</v>
      </c>
    </row>
    <row r="71" spans="1:6" ht="37.5">
      <c r="A71" s="128">
        <v>9740</v>
      </c>
      <c r="B71" s="129" t="s">
        <v>0</v>
      </c>
      <c r="C71" s="132">
        <v>15236.8</v>
      </c>
      <c r="D71" s="132">
        <v>12440</v>
      </c>
      <c r="E71" s="107">
        <v>0.81599999999999995</v>
      </c>
    </row>
    <row r="72" spans="1:6" ht="19.5" thickBot="1">
      <c r="A72" s="128">
        <v>9770</v>
      </c>
      <c r="B72" s="129" t="s">
        <v>56</v>
      </c>
      <c r="C72" s="132">
        <v>73399.3</v>
      </c>
      <c r="D72" s="132">
        <v>71415</v>
      </c>
      <c r="E72" s="107">
        <v>0.97299999999999998</v>
      </c>
    </row>
    <row r="73" spans="1:6" ht="19.5" thickBot="1">
      <c r="A73" s="116">
        <v>900203</v>
      </c>
      <c r="B73" s="117" t="s">
        <v>16</v>
      </c>
      <c r="C73" s="118">
        <v>3401121.5</v>
      </c>
      <c r="D73" s="118">
        <v>1424924.1</v>
      </c>
      <c r="E73" s="105">
        <v>0.41899999999999998</v>
      </c>
    </row>
    <row r="74" spans="1:6" ht="19.5" thickBot="1">
      <c r="A74" s="133">
        <v>8800</v>
      </c>
      <c r="B74" s="134" t="s">
        <v>53</v>
      </c>
      <c r="C74" s="113">
        <v>30</v>
      </c>
      <c r="D74" s="113">
        <v>-1924.5</v>
      </c>
      <c r="E74" s="104">
        <v>-64.150000000000006</v>
      </c>
    </row>
    <row r="75" spans="1:6" ht="57" thickBot="1">
      <c r="A75" s="116" t="s">
        <v>54</v>
      </c>
      <c r="B75" s="117" t="s">
        <v>17</v>
      </c>
      <c r="C75" s="118">
        <v>3056339</v>
      </c>
      <c r="D75" s="118">
        <v>1339144.6000000001</v>
      </c>
      <c r="E75" s="105">
        <v>0.438</v>
      </c>
    </row>
    <row r="76" spans="1:6" ht="57" thickBot="1">
      <c r="A76" s="116" t="s">
        <v>55</v>
      </c>
      <c r="B76" s="117" t="s">
        <v>18</v>
      </c>
      <c r="C76" s="118">
        <v>3401151.5</v>
      </c>
      <c r="D76" s="118">
        <v>1422999.6</v>
      </c>
      <c r="E76" s="105">
        <v>0.41799999999999998</v>
      </c>
    </row>
    <row r="79" spans="1:6" ht="52.5" customHeight="1">
      <c r="A79" s="220" t="s">
        <v>135</v>
      </c>
      <c r="B79" s="220"/>
      <c r="C79" s="204"/>
      <c r="D79" s="221" t="s">
        <v>1</v>
      </c>
      <c r="E79" s="221"/>
      <c r="F79" s="192"/>
    </row>
    <row r="80" spans="1:6">
      <c r="A80" s="192"/>
      <c r="B80" s="192"/>
      <c r="C80" s="192"/>
      <c r="D80" s="192"/>
      <c r="E80" s="192"/>
      <c r="F80" s="192"/>
    </row>
    <row r="83" spans="4:4">
      <c r="D83" s="180"/>
    </row>
  </sheetData>
  <customSheetViews>
    <customSheetView guid="{FAE54B93-1370-49A2-9D43-3C10606BA2BF}" hiddenRows="1" topLeftCell="A37">
      <selection activeCell="C45" sqref="C45"/>
      <pageMargins left="0.7" right="0.7" top="0.75" bottom="0.75" header="0.3" footer="0.3"/>
    </customSheetView>
    <customSheetView guid="{ECC8D52D-E1EE-44FA-96B8-8A6668B92A4E}" scale="60" showPageBreaks="1" fitToPage="1" hiddenRows="1" view="pageBreakPreview" topLeftCell="A52">
      <selection activeCell="D38" activeCellId="1" sqref="D73 D38"/>
      <pageMargins left="1.1811023622047245" right="0.39370078740157483" top="0.39370078740157483" bottom="0.39370078740157483" header="0.31496062992125984" footer="0.31496062992125984"/>
      <pageSetup paperSize="9" scale="69" fitToHeight="7" orientation="portrait" horizontalDpi="4294967295" verticalDpi="4294967295" r:id="rId1"/>
    </customSheetView>
  </customSheetViews>
  <mergeCells count="4">
    <mergeCell ref="A79:B79"/>
    <mergeCell ref="D79:E79"/>
    <mergeCell ref="A45:E45"/>
    <mergeCell ref="A4:E4"/>
  </mergeCells>
  <pageMargins left="1.1811023622047245" right="0.39370078740157483" top="0.39370078740157483" bottom="0.39370078740157483" header="0.31496062992125984" footer="0.31496062992125984"/>
  <pageSetup paperSize="9" scale="69" fitToHeight="7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аналіз виконання плану</vt:lpstr>
      <vt:lpstr>доходи_детально</vt:lpstr>
      <vt:lpstr>Видатки</vt:lpstr>
      <vt:lpstr>'аналіз виконання плану'!Print_Area</vt:lpstr>
      <vt:lpstr>доходи_детально!Print_Area</vt:lpstr>
      <vt:lpstr>'аналіз виконання плану'!Print_Titles</vt:lpstr>
      <vt:lpstr>доходи_детально!Print_Titles</vt:lpstr>
    </vt:vector>
  </TitlesOfParts>
  <Company>ОФУ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Luda01</dc:creator>
  <cp:lastModifiedBy>vlad filonenko</cp:lastModifiedBy>
  <cp:lastPrinted>2023-02-01T14:38:15Z</cp:lastPrinted>
  <dcterms:created xsi:type="dcterms:W3CDTF">2005-02-16T08:11:05Z</dcterms:created>
  <dcterms:modified xsi:type="dcterms:W3CDTF">2023-05-10T13:22:51Z</dcterms:modified>
</cp:coreProperties>
</file>