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7356"/>
  </bookViews>
  <sheets>
    <sheet name="Лист1" sheetId="1" r:id="rId1"/>
  </sheets>
  <definedNames>
    <definedName name="Z_09D8F237_DB20_4063_8F0F_7FE0DFC9EDA1_.wvu.PrintArea" localSheetId="0" hidden="1">Лист1!$A$1:$J$150</definedName>
    <definedName name="Z_09D8F237_DB20_4063_8F0F_7FE0DFC9EDA1_.wvu.PrintTitles" localSheetId="0" hidden="1">Лист1!$10:$13</definedName>
    <definedName name="Z_1C83FA34_FAF8_4826_BC6C_B92A3775089E_.wvu.PrintArea" localSheetId="0" hidden="1">Лист1!$A$1:$J$150</definedName>
    <definedName name="Z_1C83FA34_FAF8_4826_BC6C_B92A3775089E_.wvu.PrintTitles" localSheetId="0" hidden="1">Лист1!$10:$13</definedName>
    <definedName name="Z_1DEF7FC1_FE10_4FD6_BD2B_06D3EE7306C7_.wvu.PrintArea" localSheetId="0" hidden="1">Лист1!$A$1:$J$150</definedName>
    <definedName name="Z_1DEF7FC1_FE10_4FD6_BD2B_06D3EE7306C7_.wvu.PrintTitles" localSheetId="0" hidden="1">Лист1!$10:$13</definedName>
    <definedName name="Z_1DEF7FC1_FE10_4FD6_BD2B_06D3EE7306C7_.wvu.Rows" localSheetId="0" hidden="1">Лист1!#REF!,Лист1!#REF!,Лист1!#REF!,Лист1!#REF!,Лист1!#REF!,Лист1!#REF!,Лист1!#REF!,Лист1!#REF!,Лист1!$67:$68,Лист1!#REF!,Лист1!#REF!,Лист1!#REF!,Лист1!#REF!,Лист1!#REF!,Лист1!#REF!,Лист1!#REF!</definedName>
    <definedName name="Z_31DE788D_C0AE_43B1_99E8_1FB38E58D789_.wvu.PrintArea" localSheetId="0" hidden="1">Лист1!$A$1:$J$150</definedName>
    <definedName name="Z_31DE788D_C0AE_43B1_99E8_1FB38E58D789_.wvu.PrintTitles" localSheetId="0" hidden="1">Лист1!$10:$13</definedName>
    <definedName name="Z_31DE788D_C0AE_43B1_99E8_1FB38E58D789_.wvu.Rows" localSheetId="0" hidden="1">Лист1!$18:$23,Лист1!#REF!,Лист1!#REF!,Лист1!#REF!,Лист1!#REF!,Лист1!#REF!,Лист1!#REF!,Лист1!#REF!,Лист1!#REF!,Лист1!#REF!,Лист1!#REF!,Лист1!$61:$64,Лист1!$67:$68,Лист1!#REF!,Лист1!#REF!,Лист1!#REF!,Лист1!#REF!,Лист1!#REF!,Лист1!#REF!,Лист1!#REF!</definedName>
    <definedName name="Z_38C7BBBF_03E4_4C92_B7CF_AECB340314EC_.wvu.PrintArea" localSheetId="0" hidden="1">Лист1!$A$1:$J$150</definedName>
    <definedName name="Z_38C7BBBF_03E4_4C92_B7CF_AECB340314EC_.wvu.PrintTitles" localSheetId="0" hidden="1">Лист1!$10:$13</definedName>
    <definedName name="Z_3B567B8A_3C01_4155_BA49_A0029CEBF171_.wvu.PrintArea" localSheetId="0" hidden="1">Лист1!$A$1:$J$150</definedName>
    <definedName name="Z_3B567B8A_3C01_4155_BA49_A0029CEBF171_.wvu.PrintTitles" localSheetId="0" hidden="1">Лист1!$10:$13</definedName>
    <definedName name="Z_5789823B_C598_4FE1_B5F0_41AB6B0F0A51_.wvu.PrintArea" localSheetId="0" hidden="1">Лист1!$A$1:$J$150</definedName>
    <definedName name="Z_5789823B_C598_4FE1_B5F0_41AB6B0F0A51_.wvu.PrintTitles" localSheetId="0" hidden="1">Лист1!$10:$13</definedName>
    <definedName name="Z_5789823B_C598_4FE1_B5F0_41AB6B0F0A51_.wvu.Rows" localSheetId="0" hidden="1">Лист1!$18:$23,Лист1!#REF!,Лист1!#REF!,Лист1!#REF!,Лист1!#REF!,Лист1!#REF!,Лист1!#REF!,Лист1!$52:$52,Лист1!#REF!,Лист1!#REF!,Лист1!$61:$64,Лист1!$67:$68,Лист1!#REF!,Лист1!$78:$83,Лист1!$87:$87,Лист1!#REF!,Лист1!#REF!,Лист1!#REF!,Лист1!#REF!,Лист1!#REF!,Лист1!#REF!</definedName>
    <definedName name="Z_7E0CE5EF_1647_453A_9D42_AAD2F9B97001_.wvu.PrintArea" localSheetId="0" hidden="1">Лист1!$A$1:$J$150</definedName>
    <definedName name="Z_7E0CE5EF_1647_453A_9D42_AAD2F9B97001_.wvu.PrintTitles" localSheetId="0" hidden="1">Лист1!$10:$13</definedName>
    <definedName name="Z_8A262A9E_49FC_4FED_BC95_35BB8B223241_.wvu.PrintArea" localSheetId="0" hidden="1">Лист1!$A$1:$J$166</definedName>
    <definedName name="Z_8A262A9E_49FC_4FED_BC95_35BB8B223241_.wvu.PrintTitles" localSheetId="0" hidden="1">Лист1!$10:$13</definedName>
    <definedName name="Z_8BEB7BAD_FBD0_4B93_ABA3_4A6944D928B5_.wvu.PrintArea" localSheetId="0" hidden="1">Лист1!$A$1:$J$150</definedName>
    <definedName name="Z_8BEB7BAD_FBD0_4B93_ABA3_4A6944D928B5_.wvu.PrintTitles" localSheetId="0" hidden="1">Лист1!$10:$13</definedName>
    <definedName name="Z_95C79A0E_29F1_465C_ADC6_D367E453F7AA_.wvu.PrintArea" localSheetId="0" hidden="1">Лист1!$A$1:$J$150</definedName>
    <definedName name="Z_95C79A0E_29F1_465C_ADC6_D367E453F7AA_.wvu.PrintTitles" localSheetId="0" hidden="1">Лист1!$10:$13</definedName>
    <definedName name="Z_9C161BBF_135D_44B3_9D7D_22BBE7430F50_.wvu.PrintArea" localSheetId="0" hidden="1">Лист1!$A$1:$J$166</definedName>
    <definedName name="Z_9C161BBF_135D_44B3_9D7D_22BBE7430F50_.wvu.PrintTitles" localSheetId="0" hidden="1">Лист1!$10:$13</definedName>
    <definedName name="Z_B2F548A5_41A6_4223_8252_6C7951B9A34C_.wvu.PrintArea" localSheetId="0" hidden="1">Лист1!$A$1:$J$150</definedName>
    <definedName name="Z_B2F548A5_41A6_4223_8252_6C7951B9A34C_.wvu.PrintTitles" localSheetId="0" hidden="1">Лист1!$10:$13</definedName>
    <definedName name="Z_C0D93A25_745F_4AC1_8E59_77FDC5A114D3_.wvu.PrintArea" localSheetId="0" hidden="1">Лист1!$A$1:$J$150</definedName>
    <definedName name="Z_C0D93A25_745F_4AC1_8E59_77FDC5A114D3_.wvu.PrintTitles" localSheetId="0" hidden="1">Лист1!$10:$13</definedName>
    <definedName name="Z_C5B8C2F1_6BAE_42C8_8DCA_70E93062798E_.wvu.PrintArea" localSheetId="0" hidden="1">Лист1!$A$1:$J$150</definedName>
    <definedName name="Z_C5B8C2F1_6BAE_42C8_8DCA_70E93062798E_.wvu.PrintTitles" localSheetId="0" hidden="1">Лист1!$10:$13</definedName>
    <definedName name="_xlnm.Print_Titles" localSheetId="0">Лист1!$10:$13</definedName>
    <definedName name="_xlnm.Print_Area" localSheetId="0">Лист1!$A$1:$J$167</definedName>
  </definedNames>
  <calcPr calcId="144525"/>
  <customWorkbookViews>
    <customWorkbookView name="Василенко Лариса - Личное представление" guid="{8A262A9E-49FC-4FED-BC95-35BB8B223241}" mergeInterval="0" personalView="1" maximized="1" xWindow="-11" yWindow="-11" windowWidth="1942" windowHeight="1046" activeSheetId="1"/>
    <customWorkbookView name="Осіпова Оксана - Личное представление" guid="{8BEB7BAD-FBD0-4B93-ABA3-4A6944D928B5}" mergeInterval="0" personalView="1" maximized="1" windowWidth="1916" windowHeight="943" activeSheetId="1"/>
    <customWorkbookView name="Нізовцева Лариса - Личное представление" guid="{09D8F237-DB20-4063-8F0F-7FE0DFC9EDA1}" mergeInterval="0" personalView="1" maximized="1" xWindow="-8" yWindow="-8" windowWidth="1936" windowHeight="1056" activeSheetId="1"/>
    <customWorkbookView name="Шафрановська Ірина - Личное представление" guid="{38C7BBBF-03E4-4C92-B7CF-AECB340314EC}" mergeInterval="0" personalView="1" maximized="1" windowWidth="1916" windowHeight="854" activeSheetId="1"/>
    <customWorkbookView name="Анна Фаворська - Личное представление" guid="{B2F548A5-41A6-4223-8252-6C7951B9A34C}" mergeInterval="0" personalView="1" maximized="1" windowWidth="1916" windowHeight="755" activeSheetId="1"/>
    <customWorkbookView name="Тарасенко Марина - Личное представление" guid="{9C161BBF-135D-44B3-9D7D-22BBE7430F50}" mergeInterval="0" personalView="1" maximized="1" xWindow="-8" yWindow="-8" windowWidth="1936" windowHeight="1056" activeSheetId="1"/>
    <customWorkbookView name="Юренко Анна - Личное представление" guid="{1C83FA34-FAF8-4826-BC6C-B92A3775089E}" mergeInterval="0" personalView="1" maximized="1" windowWidth="1675" windowHeight="854" activeSheetId="1"/>
    <customWorkbookView name="Гавриленко Марина - Личное представление" guid="{7E0CE5EF-1647-453A-9D42-AAD2F9B97001}" mergeInterval="0" personalView="1" maximized="1" xWindow="-9" yWindow="-9" windowWidth="1938" windowHeight="1050" activeSheetId="1"/>
    <customWorkbookView name="Волошин - Личное представление" guid="{31DE788D-C0AE-43B1-99E8-1FB38E58D789}" mergeInterval="0" personalView="1" maximized="1" windowWidth="1916" windowHeight="755" activeSheetId="1"/>
    <customWorkbookView name="Попельнюх Наталія - Личное представление" guid="{5789823B-C598-4FE1-B5F0-41AB6B0F0A51}" mergeInterval="0" personalView="1" maximized="1" xWindow="-8" yWindow="-8" windowWidth="1936" windowHeight="1056" activeSheetId="1"/>
    <customWorkbookView name="Гусаченко Олена - Личное представление" guid="{3B567B8A-3C01-4155-BA49-A0029CEBF171}" mergeInterval="0" personalView="1" maximized="1" windowWidth="1916" windowHeight="834" activeSheetId="1" showComments="commIndAndComment"/>
    <customWorkbookView name="Кравець Валентина - Личное представление" guid="{1DEF7FC1-FE10-4FD6-BD2B-06D3EE7306C7}" mergeInterval="0" personalView="1" maximized="1" windowWidth="1916" windowHeight="855" activeSheetId="1"/>
    <customWorkbookView name="Борщ Світлана - Личное представление" guid="{C0D93A25-745F-4AC1-8E59-77FDC5A114D3}" mergeInterval="0" personalView="1" maximized="1" xWindow="-11" yWindow="-11" windowWidth="1942" windowHeight="1042" activeSheetId="1"/>
    <customWorkbookView name="Кривенко Наталія - Личное представление" guid="{95C79A0E-29F1-465C-ADC6-D367E453F7AA}" mergeInterval="0" personalView="1" maximized="1" windowWidth="1916" windowHeight="801" activeSheetId="1"/>
    <customWorkbookView name="Оніщенко Ніна - Личное представление" guid="{C5B8C2F1-6BAE-42C8-8DCA-70E93062798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49" i="1" l="1"/>
  <c r="J107" i="1" l="1"/>
  <c r="I107" i="1"/>
  <c r="H107" i="1"/>
  <c r="J102" i="1"/>
  <c r="I102" i="1"/>
  <c r="H102" i="1"/>
  <c r="J100" i="1"/>
  <c r="I100" i="1"/>
  <c r="H100" i="1"/>
  <c r="J16" i="1"/>
  <c r="J15" i="1" s="1"/>
  <c r="J14" i="1" s="1"/>
  <c r="I16" i="1"/>
  <c r="I15" i="1" s="1"/>
  <c r="I14" i="1" s="1"/>
  <c r="H16" i="1"/>
  <c r="H15" i="1" s="1"/>
  <c r="H14" i="1" s="1"/>
  <c r="G17" i="1"/>
  <c r="G16" i="1" s="1"/>
  <c r="G15" i="1" s="1"/>
  <c r="G14" i="1" s="1"/>
  <c r="H148" i="1" l="1"/>
  <c r="G148" i="1" l="1"/>
  <c r="H114" i="1" l="1"/>
  <c r="H113" i="1"/>
  <c r="J81" i="1" l="1"/>
  <c r="I81" i="1"/>
  <c r="H81" i="1"/>
  <c r="H35" i="1" l="1"/>
  <c r="H34" i="1" s="1"/>
  <c r="G86" i="1"/>
  <c r="J84" i="1"/>
  <c r="J77" i="1" s="1"/>
  <c r="I84" i="1"/>
  <c r="I77" i="1" s="1"/>
  <c r="H84" i="1"/>
  <c r="H77" i="1" s="1"/>
  <c r="G84" i="1" l="1"/>
  <c r="G130" i="1"/>
  <c r="G129" i="1" s="1"/>
  <c r="G128" i="1" s="1"/>
  <c r="G127" i="1" s="1"/>
  <c r="G126" i="1" s="1"/>
  <c r="H60" i="1"/>
  <c r="I129" i="1"/>
  <c r="I128" i="1" s="1"/>
  <c r="I127" i="1" s="1"/>
  <c r="I126" i="1" s="1"/>
  <c r="J129" i="1"/>
  <c r="J128" i="1" s="1"/>
  <c r="J127" i="1" s="1"/>
  <c r="J126" i="1" s="1"/>
  <c r="H129" i="1"/>
  <c r="H128" i="1" s="1"/>
  <c r="H127" i="1" s="1"/>
  <c r="H126" i="1" s="1"/>
  <c r="J134" i="1"/>
  <c r="I134" i="1"/>
  <c r="H134" i="1"/>
  <c r="G37" i="1"/>
  <c r="G38" i="1"/>
  <c r="G39" i="1"/>
  <c r="G40" i="1"/>
  <c r="G41" i="1"/>
  <c r="G42" i="1"/>
  <c r="G43" i="1"/>
  <c r="G44" i="1"/>
  <c r="G45" i="1"/>
  <c r="G46" i="1"/>
  <c r="G47" i="1"/>
  <c r="G36" i="1"/>
  <c r="H33" i="1"/>
  <c r="I35" i="1"/>
  <c r="I34" i="1" s="1"/>
  <c r="J35" i="1"/>
  <c r="J34" i="1" s="1"/>
  <c r="I33" i="1" l="1"/>
  <c r="J33" i="1"/>
  <c r="G35" i="1"/>
  <c r="G34" i="1" l="1"/>
  <c r="G33" i="1" s="1"/>
  <c r="I99" i="1" l="1"/>
  <c r="I98" i="1" s="1"/>
  <c r="J99" i="1"/>
  <c r="J98" i="1" s="1"/>
  <c r="H99" i="1"/>
  <c r="H98" i="1" s="1"/>
  <c r="H29" i="1"/>
  <c r="H26" i="1" s="1"/>
  <c r="H25" i="1" s="1"/>
  <c r="H24" i="1" s="1"/>
  <c r="G140" i="1" l="1"/>
  <c r="G136" i="1"/>
  <c r="G135" i="1"/>
  <c r="G125" i="1"/>
  <c r="G124" i="1"/>
  <c r="G119" i="1"/>
  <c r="G114" i="1"/>
  <c r="G113" i="1"/>
  <c r="G108" i="1"/>
  <c r="G107" i="1" s="1"/>
  <c r="G103" i="1"/>
  <c r="G102" i="1" s="1"/>
  <c r="G101" i="1"/>
  <c r="G100" i="1" s="1"/>
  <c r="G97" i="1"/>
  <c r="G93" i="1"/>
  <c r="G90" i="1"/>
  <c r="G88" i="1"/>
  <c r="G87" i="1"/>
  <c r="G85" i="1"/>
  <c r="G83" i="1"/>
  <c r="G82" i="1"/>
  <c r="G80" i="1"/>
  <c r="G79" i="1"/>
  <c r="G78" i="1"/>
  <c r="G74" i="1"/>
  <c r="G71" i="1"/>
  <c r="G68" i="1"/>
  <c r="G64" i="1"/>
  <c r="G60" i="1"/>
  <c r="G57" i="1"/>
  <c r="G56" i="1"/>
  <c r="G54" i="1"/>
  <c r="G53" i="1"/>
  <c r="G52" i="1"/>
  <c r="G51" i="1"/>
  <c r="G32" i="1"/>
  <c r="G31" i="1"/>
  <c r="G30" i="1"/>
  <c r="G28" i="1"/>
  <c r="G27" i="1"/>
  <c r="G23" i="1"/>
  <c r="G22" i="1"/>
  <c r="J63" i="1"/>
  <c r="I63" i="1"/>
  <c r="H63" i="1"/>
  <c r="J118" i="1"/>
  <c r="I118" i="1"/>
  <c r="H118" i="1"/>
  <c r="J139" i="1"/>
  <c r="I139" i="1"/>
  <c r="H139" i="1"/>
  <c r="G81" i="1" l="1"/>
  <c r="G77" i="1" s="1"/>
  <c r="G134" i="1"/>
  <c r="G118" i="1"/>
  <c r="G63" i="1"/>
  <c r="G139" i="1"/>
  <c r="J55" i="1"/>
  <c r="I55" i="1"/>
  <c r="H55" i="1"/>
  <c r="H50" i="1" s="1"/>
  <c r="G99" i="1" l="1"/>
  <c r="G98" i="1" s="1"/>
  <c r="G55" i="1"/>
  <c r="J96" i="1"/>
  <c r="J95" i="1" s="1"/>
  <c r="I96" i="1"/>
  <c r="I95" i="1" s="1"/>
  <c r="H96" i="1"/>
  <c r="H95" i="1" s="1"/>
  <c r="G96" i="1" l="1"/>
  <c r="G95" i="1" s="1"/>
  <c r="J147" i="1" l="1"/>
  <c r="I147" i="1"/>
  <c r="H147" i="1"/>
  <c r="G147" i="1" l="1"/>
  <c r="G145" i="1" l="1"/>
  <c r="I29" i="1" l="1"/>
  <c r="I26" i="1" s="1"/>
  <c r="I25" i="1" s="1"/>
  <c r="I24" i="1" s="1"/>
  <c r="J29" i="1"/>
  <c r="J26" i="1" s="1"/>
  <c r="J25" i="1" s="1"/>
  <c r="J24" i="1" s="1"/>
  <c r="J21" i="1"/>
  <c r="J20" i="1" s="1"/>
  <c r="J19" i="1" s="1"/>
  <c r="I21" i="1"/>
  <c r="I20" i="1" s="1"/>
  <c r="I19" i="1" s="1"/>
  <c r="H21" i="1"/>
  <c r="G29" i="1" l="1"/>
  <c r="G26" i="1" s="1"/>
  <c r="G25" i="1" s="1"/>
  <c r="G24" i="1" s="1"/>
  <c r="H20" i="1"/>
  <c r="G21" i="1"/>
  <c r="H19" i="1" l="1"/>
  <c r="G19" i="1" s="1"/>
  <c r="G20" i="1"/>
  <c r="H73" i="1"/>
  <c r="J73" i="1"/>
  <c r="J72" i="1" s="1"/>
  <c r="J106" i="1"/>
  <c r="J112" i="1"/>
  <c r="J111" i="1" s="1"/>
  <c r="J110" i="1" s="1"/>
  <c r="J109" i="1" s="1"/>
  <c r="J117" i="1"/>
  <c r="J116" i="1" s="1"/>
  <c r="J123" i="1"/>
  <c r="J122" i="1" s="1"/>
  <c r="J121" i="1" s="1"/>
  <c r="J120" i="1" s="1"/>
  <c r="J133" i="1"/>
  <c r="J132" i="1" s="1"/>
  <c r="J131" i="1" s="1"/>
  <c r="I138" i="1"/>
  <c r="I137" i="1" s="1"/>
  <c r="J138" i="1"/>
  <c r="J137" i="1" s="1"/>
  <c r="J146" i="1"/>
  <c r="I146" i="1"/>
  <c r="J92" i="1"/>
  <c r="J91" i="1" s="1"/>
  <c r="I92" i="1"/>
  <c r="I91" i="1" s="1"/>
  <c r="H92" i="1"/>
  <c r="J59" i="1"/>
  <c r="J58" i="1" s="1"/>
  <c r="I59" i="1"/>
  <c r="I58" i="1" s="1"/>
  <c r="H59" i="1"/>
  <c r="J62" i="1"/>
  <c r="J61" i="1" s="1"/>
  <c r="J50" i="1"/>
  <c r="I144" i="1"/>
  <c r="I143" i="1" s="1"/>
  <c r="J144" i="1"/>
  <c r="J143" i="1" s="1"/>
  <c r="H144" i="1"/>
  <c r="I133" i="1"/>
  <c r="I132" i="1" s="1"/>
  <c r="I131" i="1" s="1"/>
  <c r="I123" i="1"/>
  <c r="I122" i="1" s="1"/>
  <c r="I121" i="1" s="1"/>
  <c r="I120" i="1" s="1"/>
  <c r="H123" i="1"/>
  <c r="I117" i="1"/>
  <c r="I116" i="1" s="1"/>
  <c r="I112" i="1"/>
  <c r="I111" i="1" s="1"/>
  <c r="I110" i="1" s="1"/>
  <c r="I109" i="1" s="1"/>
  <c r="H112" i="1"/>
  <c r="I106" i="1"/>
  <c r="I105" i="1" s="1"/>
  <c r="I89" i="1"/>
  <c r="H89" i="1"/>
  <c r="J70" i="1"/>
  <c r="J69" i="1" s="1"/>
  <c r="I70" i="1"/>
  <c r="I69" i="1" s="1"/>
  <c r="H70" i="1"/>
  <c r="I67" i="1"/>
  <c r="H67" i="1"/>
  <c r="I62" i="1"/>
  <c r="I61" i="1" s="1"/>
  <c r="I50" i="1"/>
  <c r="G50" i="1" s="1"/>
  <c r="I76" i="1" l="1"/>
  <c r="I75" i="1" s="1"/>
  <c r="J49" i="1"/>
  <c r="J48" i="1" s="1"/>
  <c r="J94" i="1"/>
  <c r="G123" i="1"/>
  <c r="G92" i="1"/>
  <c r="I142" i="1"/>
  <c r="I141" i="1" s="1"/>
  <c r="G112" i="1"/>
  <c r="G59" i="1"/>
  <c r="G89" i="1"/>
  <c r="H69" i="1"/>
  <c r="G69" i="1" s="1"/>
  <c r="G70" i="1"/>
  <c r="G67" i="1"/>
  <c r="G144" i="1"/>
  <c r="J142" i="1"/>
  <c r="J141" i="1" s="1"/>
  <c r="I49" i="1"/>
  <c r="I48" i="1" s="1"/>
  <c r="H106" i="1"/>
  <c r="G106" i="1" s="1"/>
  <c r="H138" i="1"/>
  <c r="G138" i="1" s="1"/>
  <c r="H62" i="1"/>
  <c r="G62" i="1" s="1"/>
  <c r="H143" i="1"/>
  <c r="H111" i="1"/>
  <c r="G111" i="1" s="1"/>
  <c r="H122" i="1"/>
  <c r="G122" i="1" s="1"/>
  <c r="H133" i="1"/>
  <c r="G133" i="1" s="1"/>
  <c r="H58" i="1"/>
  <c r="H91" i="1"/>
  <c r="G91" i="1" s="1"/>
  <c r="H72" i="1"/>
  <c r="J115" i="1"/>
  <c r="H117" i="1"/>
  <c r="I115" i="1"/>
  <c r="J105" i="1"/>
  <c r="J104" i="1" s="1"/>
  <c r="I73" i="1"/>
  <c r="I72" i="1" s="1"/>
  <c r="I66" i="1" s="1"/>
  <c r="J18" i="1"/>
  <c r="I104" i="1"/>
  <c r="I18" i="1"/>
  <c r="J67" i="1"/>
  <c r="J66" i="1" s="1"/>
  <c r="J89" i="1"/>
  <c r="J76" i="1" s="1"/>
  <c r="H76" i="1" l="1"/>
  <c r="G76" i="1" s="1"/>
  <c r="G58" i="1"/>
  <c r="H49" i="1"/>
  <c r="G49" i="1" s="1"/>
  <c r="H116" i="1"/>
  <c r="G116" i="1" s="1"/>
  <c r="G117" i="1"/>
  <c r="G73" i="1"/>
  <c r="H66" i="1"/>
  <c r="G66" i="1" s="1"/>
  <c r="G72" i="1"/>
  <c r="G143" i="1"/>
  <c r="I94" i="1"/>
  <c r="I65" i="1"/>
  <c r="H146" i="1"/>
  <c r="G146" i="1" s="1"/>
  <c r="H121" i="1"/>
  <c r="G121" i="1" s="1"/>
  <c r="H137" i="1"/>
  <c r="G137" i="1" s="1"/>
  <c r="H105" i="1"/>
  <c r="G105" i="1" s="1"/>
  <c r="H18" i="1"/>
  <c r="G18" i="1" s="1"/>
  <c r="H132" i="1"/>
  <c r="G132" i="1" s="1"/>
  <c r="H110" i="1"/>
  <c r="G110" i="1" s="1"/>
  <c r="H61" i="1"/>
  <c r="G61" i="1" s="1"/>
  <c r="J65" i="1"/>
  <c r="J75" i="1"/>
  <c r="J150" i="1" l="1"/>
  <c r="I150" i="1"/>
  <c r="H115" i="1"/>
  <c r="G115" i="1" s="1"/>
  <c r="H142" i="1"/>
  <c r="G142" i="1" s="1"/>
  <c r="H48" i="1"/>
  <c r="H131" i="1"/>
  <c r="G131" i="1" s="1"/>
  <c r="H104" i="1"/>
  <c r="G104" i="1" s="1"/>
  <c r="H120" i="1"/>
  <c r="H65" i="1"/>
  <c r="G65" i="1" s="1"/>
  <c r="H109" i="1"/>
  <c r="G109" i="1" s="1"/>
  <c r="H75" i="1"/>
  <c r="G75" i="1" s="1"/>
  <c r="G48" i="1" l="1"/>
  <c r="G120" i="1"/>
  <c r="H94" i="1"/>
  <c r="H141" i="1"/>
  <c r="H150" i="1" l="1"/>
  <c r="G150" i="1" s="1"/>
  <c r="G141" i="1"/>
  <c r="K94" i="1"/>
  <c r="G94" i="1"/>
</calcChain>
</file>

<file path=xl/sharedStrings.xml><?xml version="1.0" encoding="utf-8"?>
<sst xmlns="http://schemas.openxmlformats.org/spreadsheetml/2006/main" count="515" uniqueCount="369">
  <si>
    <t>РОЗПОДІЛ </t>
  </si>
  <si>
    <t>(грн)</t>
  </si>
  <si>
    <t>Усього</t>
  </si>
  <si>
    <t>Загальний фонд</t>
  </si>
  <si>
    <t>Спеціальний фонд</t>
  </si>
  <si>
    <t>усього</t>
  </si>
  <si>
    <t>у тому числі </t>
  </si>
  <si>
    <t>бюджет розвитку</t>
  </si>
  <si>
    <t>×</t>
  </si>
  <si>
    <t>УСЬОГО</t>
  </si>
  <si>
    <t>Код Функціональної класифікації видатків та кредитування бюджету</t>
  </si>
  <si>
    <t>Найменування місцевої/регіональної програми</t>
  </si>
  <si>
    <t>0100000</t>
  </si>
  <si>
    <t xml:space="preserve">Обласна рада </t>
  </si>
  <si>
    <t>0110000</t>
  </si>
  <si>
    <r>
      <t xml:space="preserve">Обласна рада </t>
    </r>
    <r>
      <rPr>
        <i/>
        <sz val="10"/>
        <rFont val="Times New Roman"/>
        <family val="1"/>
        <charset val="204"/>
      </rPr>
      <t/>
    </r>
  </si>
  <si>
    <t>0110100</t>
  </si>
  <si>
    <t>0100</t>
  </si>
  <si>
    <t>Державне управління</t>
  </si>
  <si>
    <t>0110180</t>
  </si>
  <si>
    <t>0180</t>
  </si>
  <si>
    <t>0133</t>
  </si>
  <si>
    <t>Інша діяльність у сфері державного управління</t>
  </si>
  <si>
    <t>0200000</t>
  </si>
  <si>
    <t>Обласна державна адміністрація</t>
  </si>
  <si>
    <t>0210000</t>
  </si>
  <si>
    <t>0211000</t>
  </si>
  <si>
    <t>1000</t>
  </si>
  <si>
    <t>Освіта</t>
  </si>
  <si>
    <t>0211140</t>
  </si>
  <si>
    <t>1140</t>
  </si>
  <si>
    <t>0950</t>
  </si>
  <si>
    <t>Підвищення кваліфікації, перепідготовка кадрів закладами післядипломної освіти</t>
  </si>
  <si>
    <t>3000</t>
  </si>
  <si>
    <t>Соціальний захист та соціальне забезпечення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</si>
  <si>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</si>
  <si>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</si>
  <si>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</si>
  <si>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0600000</t>
  </si>
  <si>
    <t>Департамент освіти і науки облдержадміністрації</t>
  </si>
  <si>
    <t>0610000</t>
  </si>
  <si>
    <t>0611000</t>
  </si>
  <si>
    <t>1040</t>
  </si>
  <si>
    <t>1060</t>
  </si>
  <si>
    <t>1070</t>
  </si>
  <si>
    <t>0611110</t>
  </si>
  <si>
    <t>1110</t>
  </si>
  <si>
    <t>0930</t>
  </si>
  <si>
    <t>Підготовка кадрів професійно-технічними закладами та іншими закладами освіти</t>
  </si>
  <si>
    <t>0611161</t>
  </si>
  <si>
    <t>1161</t>
  </si>
  <si>
    <t>0990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</si>
  <si>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</si>
  <si>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</si>
  <si>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</si>
  <si>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</si>
  <si>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7000</t>
  </si>
  <si>
    <t>Економічна діяльність</t>
  </si>
  <si>
    <t>7300</t>
  </si>
  <si>
    <t>Будівництво та регіональний розвиток</t>
  </si>
  <si>
    <t>0700000</t>
  </si>
  <si>
    <t>Департамент охорони здоров'я 
облдержадміністрації</t>
  </si>
  <si>
    <t>0710000</t>
  </si>
  <si>
    <t>0712000</t>
  </si>
  <si>
    <t>2000</t>
  </si>
  <si>
    <t>Охорона здоров"я</t>
  </si>
  <si>
    <t>0763</t>
  </si>
  <si>
    <t>0712152</t>
  </si>
  <si>
    <t>2152</t>
  </si>
  <si>
    <t>Інші програми та заходи у сфері охорони здоров’я</t>
  </si>
  <si>
    <t>4000</t>
  </si>
  <si>
    <t>Культура i мистецтво</t>
  </si>
  <si>
    <t>0490</t>
  </si>
  <si>
    <t>0800000</t>
  </si>
  <si>
    <t>Департамент соціального захисту населення  облдержадміністрації</t>
  </si>
  <si>
    <t>0810000</t>
  </si>
  <si>
    <t>0813000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</si>
  <si>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</si>
  <si>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</si>
  <si>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</si>
  <si>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</si>
  <si>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</si>
  <si>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</si>
  <si>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</si>
  <si>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</si>
  <si>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</si>
  <si>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</si>
  <si>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0813241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</si>
  <si>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</si>
  <si>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</si>
  <si>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</si>
  <si>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</si>
  <si>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облдержадміністрації</t>
  </si>
  <si>
    <t>0910000</t>
  </si>
  <si>
    <t>0913000</t>
  </si>
  <si>
    <t>0913112</t>
  </si>
  <si>
    <t>3112</t>
  </si>
  <si>
    <t>Заходи державної політики з питань дітей та їх соціального захисту</t>
  </si>
  <si>
    <t>1000000</t>
  </si>
  <si>
    <t>Департамент культури і туризму облдержадміністрації</t>
  </si>
  <si>
    <t>1010000</t>
  </si>
  <si>
    <t>1014000</t>
  </si>
  <si>
    <t>0829</t>
  </si>
  <si>
    <t>1014082</t>
  </si>
  <si>
    <t>4082</t>
  </si>
  <si>
    <t>Інші заходи в галузі культури і мистецтва</t>
  </si>
  <si>
    <t>1017600</t>
  </si>
  <si>
    <t>7600</t>
  </si>
  <si>
    <t>Інші програми та заходи, пов'язані з економічною діяльністю</t>
  </si>
  <si>
    <t>1017622</t>
  </si>
  <si>
    <t>0470</t>
  </si>
  <si>
    <t>Реалізація програм і заходів в галузі туризму та курортів</t>
  </si>
  <si>
    <t>1100000</t>
  </si>
  <si>
    <t>Управління у справах сім"ї, молоді та спорту облдержадміністрації</t>
  </si>
  <si>
    <t>1110000</t>
  </si>
  <si>
    <t>1113000</t>
  </si>
  <si>
    <t>1113121</t>
  </si>
  <si>
    <t>3121</t>
  </si>
  <si>
    <t>Утримання та забезпечення діяльності центрів соціальних служб для сім’ї, дітей та молоді</t>
  </si>
  <si>
    <t>1113122</t>
  </si>
  <si>
    <t>3122</t>
  </si>
  <si>
    <t>Заходи державної політики із забезпечення рівних прав та можливостей жінок та чоловіків</t>
  </si>
  <si>
    <t>1113123</t>
  </si>
  <si>
    <t>3123</t>
  </si>
  <si>
    <t>Заходи державної політики з питань сім'ї</t>
  </si>
  <si>
    <t>1113131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</si>
  <si>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</si>
  <si>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</si>
  <si>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>1113133</t>
  </si>
  <si>
    <t>3133</t>
  </si>
  <si>
    <t>Інші заходи та заклади  молодіжної політики</t>
  </si>
  <si>
    <t>1113140</t>
  </si>
  <si>
    <t>1113241</t>
  </si>
  <si>
    <t>1115000</t>
  </si>
  <si>
    <t>5000</t>
  </si>
  <si>
    <t>Фiзична культура i спорт</t>
  </si>
  <si>
    <t>0810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</si>
  <si>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</si>
  <si>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</si>
  <si>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</si>
  <si>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1500000</t>
  </si>
  <si>
    <t>Департамент будівництва, містобудування і архітектури та житлово-комунального господарства облдержадміністрації</t>
  </si>
  <si>
    <t>1510000</t>
  </si>
  <si>
    <t>7400</t>
  </si>
  <si>
    <t>Транспорт та транспортна інфраструктура, дорожнє господарство</t>
  </si>
  <si>
    <t>1900000</t>
  </si>
  <si>
    <t>Управління інфраструктури  облдержадміністрації</t>
  </si>
  <si>
    <t>1910000</t>
  </si>
  <si>
    <t>1917000</t>
  </si>
  <si>
    <t>1917400</t>
  </si>
  <si>
    <t>1917430</t>
  </si>
  <si>
    <t>7430</t>
  </si>
  <si>
    <t>0454</t>
  </si>
  <si>
    <t>Утримання та розвиток місцевих аеропортів</t>
  </si>
  <si>
    <t>8000</t>
  </si>
  <si>
    <t>Інша діяльність</t>
  </si>
  <si>
    <t>8300</t>
  </si>
  <si>
    <t xml:space="preserve">Охорона навколишнього природного середовища </t>
  </si>
  <si>
    <t>8320</t>
  </si>
  <si>
    <t>0520</t>
  </si>
  <si>
    <t>Збереження природно-заповідного фонду</t>
  </si>
  <si>
    <t>2300000</t>
  </si>
  <si>
    <t>Департамент інформаційної діяльності та комунікацій з громадськістю облдержадміністрації</t>
  </si>
  <si>
    <t>2310000</t>
  </si>
  <si>
    <t>2318000</t>
  </si>
  <si>
    <t>2318400</t>
  </si>
  <si>
    <t>8400</t>
  </si>
  <si>
    <t>Засоби масової інформації</t>
  </si>
  <si>
    <t>2318410</t>
  </si>
  <si>
    <t>8410</t>
  </si>
  <si>
    <t>0830</t>
  </si>
  <si>
    <t>Фінансова підтримка засобів масової інформації</t>
  </si>
  <si>
    <t>2318420</t>
  </si>
  <si>
    <t>8420</t>
  </si>
  <si>
    <t>Інші заходи у сфері засобів масової інформації</t>
  </si>
  <si>
    <t>2400000</t>
  </si>
  <si>
    <t>Департамент агропромислового розвитку облдержадміністрації</t>
  </si>
  <si>
    <t>2410000</t>
  </si>
  <si>
    <t>2417000</t>
  </si>
  <si>
    <t>2417100</t>
  </si>
  <si>
    <t>7100</t>
  </si>
  <si>
    <t>Сільське, лісове, рибне господарство та мисливство</t>
  </si>
  <si>
    <t>2417110</t>
  </si>
  <si>
    <t>7110</t>
  </si>
  <si>
    <t>0421</t>
  </si>
  <si>
    <t xml:space="preserve">Реалізація програм в галузі сільського господарства </t>
  </si>
  <si>
    <t>2700000</t>
  </si>
  <si>
    <t>Департамент економічного розвитку, торгівлі та залучення інвестицій облдержадміністрації</t>
  </si>
  <si>
    <t>2710000</t>
  </si>
  <si>
    <t>2717000</t>
  </si>
  <si>
    <t>2717600</t>
  </si>
  <si>
    <t>2717610</t>
  </si>
  <si>
    <t>0411</t>
  </si>
  <si>
    <t>Сприяння розвитку малого та середнього підприємництва</t>
  </si>
  <si>
    <t>2717693</t>
  </si>
  <si>
    <t>Інші заходи, пов'язані з економічною діяльністю</t>
  </si>
  <si>
    <t>3000000</t>
  </si>
  <si>
    <t>Управління з питань цивільного захисту облдержадміністрації</t>
  </si>
  <si>
    <t>3010000</t>
  </si>
  <si>
    <t>3018000</t>
  </si>
  <si>
    <t>3018100</t>
  </si>
  <si>
    <t>8100</t>
  </si>
  <si>
    <t>Захист населення і територій від надзвичайних ситуацій техногенного та природного характеру</t>
  </si>
  <si>
    <t>3018110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</si>
  <si>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</si>
  <si>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</si>
  <si>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</si>
  <si>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3018120</t>
  </si>
  <si>
    <t>8120</t>
  </si>
  <si>
    <t>Заходи з організації рятування на водах</t>
  </si>
  <si>
    <t>3100000</t>
  </si>
  <si>
    <t>Управління майном обласної ради</t>
  </si>
  <si>
    <t>3110000</t>
  </si>
  <si>
    <t>3110100</t>
  </si>
  <si>
    <t>3110180</t>
  </si>
  <si>
    <t>3700000</t>
  </si>
  <si>
    <t>Департамент фінансів облдержадміністрації</t>
  </si>
  <si>
    <t>3710000</t>
  </si>
  <si>
    <t>3717000</t>
  </si>
  <si>
    <t>3717300</t>
  </si>
  <si>
    <t>3717370</t>
  </si>
  <si>
    <t>7370</t>
  </si>
  <si>
    <t>Реалізація інших заходів щодо соціально-економічного розвитку територій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</si>
  <si>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</si>
  <si>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</si>
  <si>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</si>
  <si>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</si>
  <si>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9770</t>
  </si>
  <si>
    <t xml:space="preserve">Інші субвенції з місцевого бюджету </t>
  </si>
  <si>
    <t>0819000</t>
  </si>
  <si>
    <t>0819700</t>
  </si>
  <si>
    <t>0819770</t>
  </si>
  <si>
    <t>1119000</t>
  </si>
  <si>
    <t>1119700</t>
  </si>
  <si>
    <t>1119770</t>
  </si>
  <si>
    <t>Програма розвитку місцевого самоврядування у Полтавській області на 2018 - 2020 роки</t>
  </si>
  <si>
    <t>рішення другого пленарного засідання вісімнадцятої сесії обласної ради сьомого скликання від 22.12.2017 р. № 598 (зі змінами)</t>
  </si>
  <si>
    <t>Обласна цільова програма національно-патріотичного виховання дітей та молоді на 2017-2020 роки</t>
  </si>
  <si>
    <t>рішення пленарного засідання тринадцятої сесії обласної ради  сьомого скликання від 31.01.2017 р. № 350 (зі змінами)</t>
  </si>
  <si>
    <t>рішення пленарного засідання дванадцятої сесії обласної ради сьомого скликання від 23.12.2016 р. № 316 (зі змінами)</t>
  </si>
  <si>
    <t>Обласна Програма відзначення кращих медичних працівників на 2017-2021 роки</t>
  </si>
  <si>
    <t>рішення пленарного засідання сімнадцятої сесії обласної ради сьомого скликання від 14.07.2017 р. № 494 (зі змінами)</t>
  </si>
  <si>
    <t>рішення п"ятнадцятої сесії обласної ради шостого скликання від 28.02.2013 р. 
(зі змінами)</t>
  </si>
  <si>
    <t>3719770</t>
  </si>
  <si>
    <t>3719000</t>
  </si>
  <si>
    <t>3719700</t>
  </si>
  <si>
    <t>рішення пленарного засідання чотирнадцятої сесії обласної ради сьомого скликання від 06.03.2017 р. № 400 (зі змінами)</t>
  </si>
  <si>
    <t>рішення першого засідання двадцять восьмої сесії обласної ради шостого скликання від 30.04.2015 р. (зі змінами)</t>
  </si>
  <si>
    <t>1018000</t>
  </si>
  <si>
    <t>1018300</t>
  </si>
  <si>
    <t>1018320</t>
  </si>
  <si>
    <t>Обласна  програма  розвитку туризму і курортів на 2016-2020 роки</t>
  </si>
  <si>
    <t>Разом</t>
  </si>
  <si>
    <t>Програма розвитку та підтримки ПОКП "Аеропорт Полтава"  на 2017-2020 роки</t>
  </si>
  <si>
    <t>Комплексна програма комунікацій влади з громадськістю та розвитку  інформаційної сфери в Полтавській області
 на 2016-2020 роки</t>
  </si>
  <si>
    <t>Програма розвитку та підтримки аграрного комплексу Полтавщини за пріоритетними напрямками на період до 2020 року</t>
  </si>
  <si>
    <t>рішення першого  засідання сьомої сесії обласної ради сьомого скликання від 29.04.2016 р. № 94 (зі змінами)</t>
  </si>
  <si>
    <t>Комплексна програма розвитку малого та середнього підприємництва у Полтавській області на 2017-2020 роки</t>
  </si>
  <si>
    <t>Регіональна Програма захисту населення і територій від надзвичайних ситуацій та запобігання їх виникненню 
на 2017-2020 роки</t>
  </si>
  <si>
    <t>Регіональна Програма заходів з організації рятування людей на водних об"єктах Полтавської області на 2016-2020 роки</t>
  </si>
  <si>
    <t>рішення пленарного засідання дванадцятої сесії обласної ради сьомого скликання від 23.12.2016 р. № 314 (зі змінами)</t>
  </si>
  <si>
    <t>рішення пленарного засідання дванадцятої сесії обласної ради сьомого скликання від 23.12.2016 р. № 315 (зі змінами)</t>
  </si>
  <si>
    <t>рішення пленарного засідання тринадцятої сесії обласної ради  сьомого скликання від 31.01.2017 р. № 353 (зі змінами)</t>
  </si>
  <si>
    <t>рішення першого засідання третьої сесії обласної ради сьомого скликання від 29.01.2016 р. № 33 (зі змінами)</t>
  </si>
  <si>
    <t>Програма правової освіти населення області на 2016-2020 роки</t>
  </si>
  <si>
    <t>рішення  першого пленарного засідання сьомої сесії обласної ради сьомого скликання від 29.04.2016 р. № 91 (зі змінами)</t>
  </si>
  <si>
    <t>рішення пленарного засідання тринадцятої сесії обласної ради сьомого скликання від 31.01.2017 р. № 348 (зі змінами)</t>
  </si>
  <si>
    <t>Перший заступник голови обласної ради</t>
  </si>
  <si>
    <t>Холод Є.М.</t>
  </si>
  <si>
    <t>Кропивка</t>
  </si>
  <si>
    <t>Обласна Програма розвитку туризму і курортів  на 2016-2020 роки</t>
  </si>
  <si>
    <t>1518831</t>
  </si>
  <si>
    <t>8831</t>
  </si>
  <si>
    <t>1518800</t>
  </si>
  <si>
    <t>8800</t>
  </si>
  <si>
    <t>Кредитування</t>
  </si>
  <si>
    <t>1518821</t>
  </si>
  <si>
    <t>8821</t>
  </si>
  <si>
    <t>1518000</t>
  </si>
  <si>
    <t>Обласна програма забезпечення молоді
 житлом на 2018-2022 роки</t>
  </si>
  <si>
    <t>1516084</t>
  </si>
  <si>
    <t>1516000</t>
  </si>
  <si>
    <t>6000</t>
  </si>
  <si>
    <t>Житлово-комунальне господарство</t>
  </si>
  <si>
    <t>0610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</si>
  <si>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</si>
  <si>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рішення тринадцятої сесії обласної ради сьомого скликання від 31.01.2017 № 349
 (зі змінами)</t>
  </si>
  <si>
    <t>рішення другого пленарного засідання вісімнадцятої сесії обласної ради сьомого скликання від 22.12.2017 р.№ 598 (зі змінами)</t>
  </si>
  <si>
    <t>1017000</t>
  </si>
  <si>
    <t xml:space="preserve">Додаток 7
до рішення  сесії  обласної ради сьомого скликання </t>
  </si>
  <si>
    <t>Код Програмної класифікації видатків та кредитування місцевого бюджету</t>
  </si>
  <si>
    <t>витрат обласного бюджету на реалізацію місцевих/регіональних програм у 2020 році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</si>
  <si>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</si>
  <si>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</si>
  <si>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місцеву/регіональну програму</t>
  </si>
  <si>
    <t>1518820</t>
  </si>
  <si>
    <t>8820</t>
  </si>
  <si>
    <t>Пільгові довгострокові кредити молодим сім’ям та одиноким молодим громадянам на будівництво/придбання житла та їх повернення</t>
  </si>
  <si>
    <t>Надання пільгових довгострокових кредитів молодим сім'ям та одиноким молодим громадянам на будівництво/придбання житла</t>
  </si>
  <si>
    <t>1518830</t>
  </si>
  <si>
    <t>8830</t>
  </si>
  <si>
    <t>Довгострокові кредити індивідуальним забудовникам житла на селі та їх повернення</t>
  </si>
  <si>
    <t>Надання довгострокових кредитів індивідуальним забудовникам житла на селі</t>
  </si>
  <si>
    <t xml:space="preserve">Цільова регіональна програма «Власний дім» на 2017 – 2021 роки </t>
  </si>
  <si>
    <t>(код бюджету)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</si>
  <si>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</si>
  <si>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</si>
  <si>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</si>
  <si>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</si>
  <si>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</si>
  <si>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</si>
  <si>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</si>
  <si>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</si>
  <si>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0712040</t>
  </si>
  <si>
    <t>2040</t>
  </si>
  <si>
    <t>0734</t>
  </si>
  <si>
    <t>Санаторно-курортна допомога населенню</t>
  </si>
  <si>
    <t>0712050</t>
  </si>
  <si>
    <t>2050</t>
  </si>
  <si>
    <t>0761</t>
  </si>
  <si>
    <t>Медико-соціальний захист дітей-сиріт і дітей, позбавлених батьківського піклування</t>
  </si>
  <si>
    <t>0712060</t>
  </si>
  <si>
    <t>2060</t>
  </si>
  <si>
    <t>0762</t>
  </si>
  <si>
    <t>Створення банків крові та її компонентів</t>
  </si>
  <si>
    <t>0712070</t>
  </si>
  <si>
    <t>2070</t>
  </si>
  <si>
    <t>0724</t>
  </si>
  <si>
    <t>Екстрена та швидка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</si>
  <si>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</si>
  <si>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</si>
  <si>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</si>
  <si>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</si>
  <si>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0712100</t>
  </si>
  <si>
    <t>2100</t>
  </si>
  <si>
    <t>Стоматологічна допомога населенню</t>
  </si>
  <si>
    <t>0712120</t>
  </si>
  <si>
    <t>2120</t>
  </si>
  <si>
    <t>0740</t>
  </si>
  <si>
    <t>Інформаційно-методичне та просвітницьке забезпечення в галузі охорони здоров'я</t>
  </si>
  <si>
    <t>0712130</t>
  </si>
  <si>
    <t>2130</t>
  </si>
  <si>
    <t>Проведення належної медико-соціальної експертизи (МСЕК)</t>
  </si>
  <si>
    <t>0712151</t>
  </si>
  <si>
    <t>2151</t>
  </si>
  <si>
    <t>Забезпечення діяльності інших закладів у сфері охорони здоров’я</t>
  </si>
  <si>
    <t>2800000</t>
  </si>
  <si>
    <t>Департамент екології та природних ресурсів облдержадміністрації</t>
  </si>
  <si>
    <t>2810000</t>
  </si>
  <si>
    <t>2818000</t>
  </si>
  <si>
    <t>2818300</t>
  </si>
  <si>
    <t>2818320</t>
  </si>
  <si>
    <t>Програма фінансування комунальних 
установ природно-заповідного фонду Полтавської обласної ради на 2019-2023 роки</t>
  </si>
  <si>
    <t>Проект обласної Програми з реалізації молодіжної політики, підтримки сім"ї, забезпечення рівних прав та можливостей жінок і чоловіків 
 на 2020-2024 роки</t>
  </si>
  <si>
    <t>Проєкт обласної Програми розвитку та підтримки комунальних закладів охорони здоров’я Полтавської обласної ради на 2020 рік</t>
  </si>
  <si>
    <t>Проект обласної Програми з реалізації молодіжної політики, підтримки сім"ї, забезпечення рівних прав та можливостей жінок і чоловіків  на 2020-2024 роки</t>
  </si>
  <si>
    <t>рішення першого  засідання третьої сесії обласної ради сьомого скликання від 29.01.2016р. № 32 (зі змінами)</t>
  </si>
  <si>
    <t>Проект обласної Програми оздоровлення та відпочинку дітей на 2020-2024 роки</t>
  </si>
  <si>
    <t>Проект  змін до обласної Програми розвитку фізичної культури і спорту на 2017-2020 роки</t>
  </si>
  <si>
    <t>Проєкт змін та доповнень до обласної Комплексної програми соціального захисту і соціального забезпечення населення області на 2013-2020 роки</t>
  </si>
  <si>
    <t>Проект обласної Програми "Опікуємося освітою" 
на 2017-2020 роки</t>
  </si>
  <si>
    <t>Проект обласної цільової програми національно-патріотичного виховання дітей та молоді на 2017-2020 роки</t>
  </si>
  <si>
    <t>Обласна Програма "Опікуємося освітою" 
на 2017-2020 роки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</si>
  <si>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</si>
  <si>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</si>
  <si>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Програма сприяння залученню інвестицій, розвитку економічного співробітництва та формування позитивного іміджу Полтавської області       
               на 2017-2020 роки</t>
  </si>
  <si>
    <t>рішення пленарного засідання дванадцятої сесії обласної ради сьомого скликання від 23.12.2016р. № 316 (зі змінами)</t>
  </si>
  <si>
    <t>рішення першого  засідання третьої сесії обласної ради сьомого скликання від 29.01.2016р. №31 (зі змінами)</t>
  </si>
  <si>
    <t xml:space="preserve">рішення пленарного засідання двадцять четвертої сесії обласної ради сьомого скликання  від 14.02.2019р.  № 1043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</si>
</sst>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Times New Roman CYR"/>
    </font>
    <font>
      <sz val="1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Arial Unicode MS"/>
      <family val="2"/>
      <charset val="204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0"/>
      <name val="Times New Roman CYR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5" fillId="0" borderId="0"/>
  </cellStyleXfs>
  <cellXfs count="214">
    <xf numFmtId="0" fontId="0" fillId="0" borderId="0" xfId="0"/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5" fillId="3" borderId="0" xfId="0" applyFont="1" applyFill="1"/>
    <xf numFmtId="0" fontId="6" fillId="3" borderId="2" xfId="0" applyFont="1" applyFill="1" applyBorder="1" applyAlignment="1">
      <alignment horizontal="justify" vertical="center" wrapText="1"/>
    </xf>
    <xf numFmtId="3" fontId="7" fillId="3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vertical="center"/>
    </xf>
    <xf numFmtId="3" fontId="9" fillId="3" borderId="2" xfId="1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3" fontId="4" fillId="3" borderId="2" xfId="0" applyNumberFormat="1" applyFont="1" applyFill="1" applyBorder="1" applyAlignment="1" applyProtection="1">
      <alignment vertical="center"/>
    </xf>
    <xf numFmtId="0" fontId="6" fillId="3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3" fontId="4" fillId="3" borderId="2" xfId="1" applyNumberFormat="1" applyFont="1" applyFill="1" applyBorder="1" applyAlignment="1">
      <alignment horizontal="right" vertical="center"/>
    </xf>
    <xf numFmtId="3" fontId="7" fillId="3" borderId="2" xfId="1" applyNumberFormat="1" applyFont="1" applyFill="1" applyBorder="1" applyAlignment="1">
      <alignment horizontal="right" vertical="center"/>
    </xf>
    <xf numFmtId="3" fontId="9" fillId="3" borderId="2" xfId="1" applyNumberFormat="1" applyFont="1" applyFill="1" applyBorder="1" applyAlignment="1">
      <alignment horizontal="right" vertical="center"/>
    </xf>
    <xf numFmtId="0" fontId="3" fillId="3" borderId="0" xfId="0" applyFont="1" applyFill="1"/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3" fontId="7" fillId="4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3" fontId="7" fillId="0" borderId="1" xfId="1" applyNumberFormat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vertical="center"/>
    </xf>
    <xf numFmtId="49" fontId="3" fillId="4" borderId="2" xfId="0" applyNumberFormat="1" applyFont="1" applyFill="1" applyBorder="1" applyAlignment="1">
      <alignment horizontal="lef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9" fillId="4" borderId="2" xfId="0" applyNumberFormat="1" applyFont="1" applyFill="1" applyBorder="1" applyAlignment="1">
      <alignment horizontal="right" vertical="center" wrapText="1"/>
    </xf>
    <xf numFmtId="3" fontId="9" fillId="0" borderId="2" xfId="1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vertical="center"/>
    </xf>
    <xf numFmtId="3" fontId="9" fillId="4" borderId="2" xfId="1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5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justify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 applyProtection="1">
      <alignment horizontal="center" vertical="center" wrapText="1"/>
    </xf>
    <xf numFmtId="3" fontId="7" fillId="5" borderId="2" xfId="1" applyNumberFormat="1" applyFont="1" applyFill="1" applyBorder="1" applyAlignment="1">
      <alignment vertical="center"/>
    </xf>
    <xf numFmtId="3" fontId="3" fillId="4" borderId="2" xfId="1" applyNumberFormat="1" applyFont="1" applyFill="1" applyBorder="1" applyAlignment="1">
      <alignment horizontal="center" vertical="center"/>
    </xf>
    <xf numFmtId="3" fontId="7" fillId="4" borderId="2" xfId="1" applyNumberFormat="1" applyFont="1" applyFill="1" applyBorder="1" applyAlignment="1">
      <alignment horizontal="right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8" fillId="0" borderId="2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3" fontId="4" fillId="0" borderId="2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7" fillId="3" borderId="2" xfId="0" applyNumberFormat="1" applyFont="1" applyFill="1" applyBorder="1" applyAlignment="1" applyProtection="1">
      <alignment vertical="center"/>
    </xf>
    <xf numFmtId="3" fontId="9" fillId="4" borderId="2" xfId="1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2" fillId="3" borderId="0" xfId="0" applyNumberFormat="1" applyFont="1" applyFill="1" applyAlignment="1" applyProtection="1"/>
    <xf numFmtId="0" fontId="12" fillId="3" borderId="0" xfId="0" applyNumberFormat="1" applyFont="1" applyFill="1" applyAlignment="1" applyProtection="1">
      <alignment horizontal="center"/>
    </xf>
    <xf numFmtId="3" fontId="6" fillId="3" borderId="2" xfId="1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3" fontId="7" fillId="7" borderId="2" xfId="1" applyNumberFormat="1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justify" vertical="center" wrapText="1"/>
    </xf>
    <xf numFmtId="3" fontId="9" fillId="7" borderId="2" xfId="1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justify"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7" borderId="2" xfId="1" applyNumberFormat="1" applyFont="1" applyFill="1" applyBorder="1" applyAlignment="1">
      <alignment vertical="center"/>
    </xf>
    <xf numFmtId="3" fontId="3" fillId="7" borderId="6" xfId="1" applyNumberFormat="1" applyFont="1" applyFill="1" applyBorder="1" applyAlignment="1">
      <alignment vertical="center"/>
    </xf>
    <xf numFmtId="3" fontId="7" fillId="7" borderId="2" xfId="0" applyNumberFormat="1" applyFont="1" applyFill="1" applyBorder="1" applyAlignment="1">
      <alignment vertical="center"/>
    </xf>
    <xf numFmtId="3" fontId="4" fillId="7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5" fillId="3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3" fontId="6" fillId="3" borderId="0" xfId="0" applyNumberFormat="1" applyFont="1" applyFill="1" applyBorder="1"/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vertical="center"/>
    </xf>
    <xf numFmtId="3" fontId="20" fillId="2" borderId="2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3" fontId="9" fillId="2" borderId="2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3" fontId="20" fillId="4" borderId="2" xfId="1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 applyProtection="1">
      <alignment vertical="center"/>
    </xf>
    <xf numFmtId="3" fontId="8" fillId="3" borderId="2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 applyProtection="1">
      <alignment vertical="center"/>
    </xf>
    <xf numFmtId="3" fontId="3" fillId="2" borderId="2" xfId="1" applyNumberFormat="1" applyFont="1" applyFill="1" applyBorder="1" applyAlignment="1">
      <alignment horizontal="right" vertical="center"/>
    </xf>
    <xf numFmtId="3" fontId="20" fillId="2" borderId="2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9" fillId="2" borderId="2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/>
    </xf>
    <xf numFmtId="3" fontId="20" fillId="4" borderId="2" xfId="1" applyNumberFormat="1" applyFont="1" applyFill="1" applyBorder="1" applyAlignment="1">
      <alignment horizontal="right" vertical="center"/>
    </xf>
    <xf numFmtId="3" fontId="7" fillId="4" borderId="2" xfId="1" applyNumberFormat="1" applyFont="1" applyFill="1" applyBorder="1" applyAlignment="1">
      <alignment horizontal="right" vertical="center"/>
    </xf>
    <xf numFmtId="3" fontId="9" fillId="4" borderId="2" xfId="1" applyNumberFormat="1" applyFont="1" applyFill="1" applyBorder="1" applyAlignment="1">
      <alignment horizontal="right" vertical="center"/>
    </xf>
    <xf numFmtId="3" fontId="9" fillId="4" borderId="0" xfId="1" applyNumberFormat="1" applyFont="1" applyFill="1" applyBorder="1" applyAlignment="1">
      <alignment vertical="center"/>
    </xf>
    <xf numFmtId="3" fontId="7" fillId="4" borderId="0" xfId="1" applyNumberFormat="1" applyFont="1" applyFill="1" applyBorder="1" applyAlignment="1">
      <alignment vertical="center"/>
    </xf>
    <xf numFmtId="3" fontId="4" fillId="4" borderId="0" xfId="1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3" fillId="4" borderId="2" xfId="1" applyNumberFormat="1" applyFont="1" applyFill="1" applyBorder="1" applyAlignment="1">
      <alignment horizontal="right" wrapText="1"/>
    </xf>
    <xf numFmtId="3" fontId="3" fillId="4" borderId="2" xfId="1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20" fillId="2" borderId="2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20" fillId="4" borderId="2" xfId="0" applyNumberFormat="1" applyFont="1" applyFill="1" applyBorder="1" applyAlignment="1">
      <alignment horizontal="right" vertical="center" wrapText="1"/>
    </xf>
    <xf numFmtId="3" fontId="20" fillId="7" borderId="2" xfId="1" applyNumberFormat="1" applyFont="1" applyFill="1" applyBorder="1" applyAlignment="1">
      <alignment vertical="center"/>
    </xf>
    <xf numFmtId="0" fontId="2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0" fontId="12" fillId="0" borderId="0" xfId="0" applyFont="1"/>
    <xf numFmtId="0" fontId="6" fillId="3" borderId="2" xfId="0" applyFont="1" applyFill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25" fillId="0" borderId="0" xfId="0" applyFont="1" applyFill="1" applyBorder="1"/>
    <xf numFmtId="0" fontId="25" fillId="0" borderId="0" xfId="0" applyFont="1" applyFill="1"/>
    <xf numFmtId="0" fontId="10" fillId="0" borderId="0" xfId="0" applyFont="1" applyAlignment="1">
      <alignment horizontal="right" vertical="center" wrapText="1"/>
    </xf>
    <xf numFmtId="3" fontId="8" fillId="7" borderId="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28" fillId="4" borderId="2" xfId="0" applyNumberFormat="1" applyFont="1" applyFill="1" applyBorder="1" applyAlignment="1">
      <alignment horizontal="center" vertical="center" wrapText="1"/>
    </xf>
    <xf numFmtId="3" fontId="29" fillId="4" borderId="2" xfId="1" applyNumberFormat="1" applyFont="1" applyFill="1" applyBorder="1" applyAlignment="1">
      <alignment vertical="center"/>
    </xf>
    <xf numFmtId="3" fontId="30" fillId="4" borderId="2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32" fillId="2" borderId="2" xfId="1" applyNumberFormat="1" applyFont="1" applyFill="1" applyBorder="1" applyAlignment="1">
      <alignment vertical="center"/>
    </xf>
    <xf numFmtId="3" fontId="33" fillId="2" borderId="2" xfId="1" applyNumberFormat="1" applyFont="1" applyFill="1" applyBorder="1" applyAlignment="1">
      <alignment vertical="center"/>
    </xf>
    <xf numFmtId="49" fontId="31" fillId="4" borderId="2" xfId="0" applyNumberFormat="1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3" fontId="32" fillId="4" borderId="2" xfId="1" applyNumberFormat="1" applyFont="1" applyFill="1" applyBorder="1" applyAlignment="1">
      <alignment vertical="center"/>
    </xf>
    <xf numFmtId="3" fontId="33" fillId="4" borderId="2" xfId="1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3" fontId="34" fillId="0" borderId="2" xfId="1" applyNumberFormat="1" applyFont="1" applyFill="1" applyBorder="1" applyAlignment="1">
      <alignment horizontal="center" vertical="center" wrapText="1"/>
    </xf>
    <xf numFmtId="3" fontId="34" fillId="3" borderId="2" xfId="1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wrapText="1"/>
    </xf>
    <xf numFmtId="3" fontId="35" fillId="3" borderId="2" xfId="0" applyNumberFormat="1" applyFont="1" applyFill="1" applyBorder="1" applyAlignment="1">
      <alignment horizontal="center" vertical="center" wrapText="1"/>
    </xf>
    <xf numFmtId="3" fontId="35" fillId="3" borderId="2" xfId="1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3" fontId="36" fillId="3" borderId="2" xfId="1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3" fontId="9" fillId="3" borderId="1" xfId="1" applyNumberFormat="1" applyFont="1" applyFill="1" applyBorder="1" applyAlignment="1">
      <alignment horizontal="right" vertical="center"/>
    </xf>
    <xf numFmtId="3" fontId="8" fillId="3" borderId="1" xfId="1" applyNumberFormat="1" applyFont="1" applyFill="1" applyBorder="1" applyAlignment="1">
      <alignment horizontal="right" vertical="center"/>
    </xf>
    <xf numFmtId="0" fontId="10" fillId="3" borderId="0" xfId="0" applyFont="1" applyFill="1" applyBorder="1"/>
    <xf numFmtId="0" fontId="10" fillId="3" borderId="0" xfId="0" applyFont="1" applyFill="1"/>
    <xf numFmtId="0" fontId="34" fillId="0" borderId="2" xfId="0" applyNumberFormat="1" applyFont="1" applyFill="1" applyBorder="1" applyAlignment="1">
      <alignment horizontal="center" vertical="center" wrapText="1"/>
    </xf>
    <xf numFmtId="3" fontId="36" fillId="0" borderId="2" xfId="1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36" fillId="0" borderId="2" xfId="0" applyNumberFormat="1" applyFont="1" applyFill="1" applyBorder="1" applyAlignment="1">
      <alignment horizontal="center" vertical="center" wrapText="1"/>
    </xf>
    <xf numFmtId="3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3" fontId="37" fillId="0" borderId="2" xfId="1" applyNumberFormat="1" applyFont="1" applyFill="1" applyBorder="1" applyAlignment="1">
      <alignment vertical="center"/>
    </xf>
    <xf numFmtId="3" fontId="37" fillId="3" borderId="2" xfId="1" applyNumberFormat="1" applyFont="1" applyFill="1" applyBorder="1" applyAlignment="1">
      <alignment vertical="center"/>
    </xf>
    <xf numFmtId="3" fontId="16" fillId="0" borderId="0" xfId="0" applyNumberFormat="1" applyFont="1"/>
    <xf numFmtId="3" fontId="37" fillId="0" borderId="2" xfId="1" applyNumberFormat="1" applyFont="1" applyFill="1" applyBorder="1" applyAlignment="1">
      <alignment horizontal="right" vertical="center"/>
    </xf>
    <xf numFmtId="0" fontId="38" fillId="0" borderId="0" xfId="0" applyFont="1" applyFill="1" applyBorder="1"/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>
      <alignment horizontal="center" vertical="center"/>
    </xf>
    <xf numFmtId="3" fontId="10" fillId="0" borderId="7" xfId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3">
    <cellStyle name="Звичайний_Додаток _ 3 зм_ни 4575" xfId="1"/>
    <cellStyle name="Обычный" xfId="0" builtinId="0"/>
    <cellStyle name="Обычный 3" xfId="2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"/>
  <sheetViews>
    <sheetView tabSelected="1" view="pageBreakPreview" zoomScale="40" zoomScaleNormal="50" zoomScaleSheetLayoutView="40" workbookViewId="0">
      <pane xSplit="4" ySplit="10" topLeftCell="E20" activePane="bottomRight" state="frozen"/>
      <selection pane="topRight" activeCell="E1" sqref="E1"/>
      <selection pane="bottomLeft" activeCell="A11" sqref="A11"/>
      <selection pane="bottomRight" activeCell="H32" sqref="H32"/>
    </sheetView>
  </sheetViews>
  <sheetFormatPr defaultColWidth="8.5546875" defaultRowHeight="14.4" x14ac:dyDescent="0.3"/>
  <cols>
    <col min="1" max="1" width="13.109375" style="91" customWidth="1"/>
    <col min="2" max="2" width="12.44140625" style="91" customWidth="1"/>
    <col min="3" max="3" width="14.5546875" style="91" customWidth="1"/>
    <col min="4" max="4" width="51.5546875" style="91" customWidth="1"/>
    <col min="5" max="5" width="65.5546875" style="91" customWidth="1"/>
    <col min="6" max="6" width="54.44140625" style="91" customWidth="1"/>
    <col min="7" max="7" width="19.5546875" style="93" customWidth="1"/>
    <col min="8" max="8" width="18.44140625" style="91" customWidth="1"/>
    <col min="9" max="9" width="19.44140625" style="91" customWidth="1"/>
    <col min="10" max="10" width="17.44140625" style="133" customWidth="1"/>
    <col min="11" max="11" width="13.88671875" style="92" bestFit="1" customWidth="1"/>
    <col min="12" max="14" width="8.88671875" style="92"/>
    <col min="15" max="15" width="16" style="92" bestFit="1" customWidth="1"/>
    <col min="16" max="17" width="8.88671875" style="92"/>
    <col min="18" max="16384" width="8.5546875" style="91"/>
  </cols>
  <sheetData>
    <row r="1" spans="1:17" ht="60" customHeight="1" x14ac:dyDescent="0.35">
      <c r="G1" s="206" t="s">
        <v>289</v>
      </c>
      <c r="H1" s="206"/>
      <c r="I1" s="206"/>
      <c r="J1" s="206"/>
    </row>
    <row r="4" spans="1:17" ht="24.75" customHeight="1" x14ac:dyDescent="0.3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</row>
    <row r="5" spans="1:17" ht="36.6" customHeight="1" x14ac:dyDescent="0.3">
      <c r="A5" s="209" t="s">
        <v>291</v>
      </c>
      <c r="B5" s="209"/>
      <c r="C5" s="209"/>
      <c r="D5" s="209"/>
      <c r="E5" s="209"/>
      <c r="F5" s="209"/>
      <c r="G5" s="209"/>
      <c r="H5" s="209"/>
      <c r="I5" s="209"/>
      <c r="J5" s="209"/>
    </row>
    <row r="6" spans="1:17" ht="18" x14ac:dyDescent="0.3">
      <c r="J6" s="142"/>
    </row>
    <row r="7" spans="1:17" ht="21" x14ac:dyDescent="0.3">
      <c r="A7" s="213">
        <v>16100000000</v>
      </c>
      <c r="B7" s="213"/>
      <c r="C7" s="213"/>
      <c r="D7" s="213"/>
      <c r="J7" s="142"/>
    </row>
    <row r="8" spans="1:17" ht="18" x14ac:dyDescent="0.3">
      <c r="A8" s="202" t="s">
        <v>304</v>
      </c>
      <c r="B8" s="202"/>
      <c r="C8" s="202"/>
      <c r="D8" s="202"/>
      <c r="J8" s="142"/>
    </row>
    <row r="9" spans="1:17" ht="18" x14ac:dyDescent="0.3">
      <c r="J9" s="142" t="s">
        <v>1</v>
      </c>
    </row>
    <row r="10" spans="1:17" ht="21.9" customHeight="1" x14ac:dyDescent="0.3">
      <c r="A10" s="203" t="s">
        <v>290</v>
      </c>
      <c r="B10" s="203" t="s">
        <v>292</v>
      </c>
      <c r="C10" s="203" t="s">
        <v>10</v>
      </c>
      <c r="D10" s="210" t="s">
        <v>293</v>
      </c>
      <c r="E10" s="207" t="s">
        <v>11</v>
      </c>
      <c r="F10" s="207" t="s">
        <v>294</v>
      </c>
      <c r="G10" s="208" t="s">
        <v>2</v>
      </c>
      <c r="H10" s="207" t="s">
        <v>3</v>
      </c>
      <c r="I10" s="207" t="s">
        <v>4</v>
      </c>
      <c r="J10" s="207"/>
    </row>
    <row r="11" spans="1:17" ht="25.5" customHeight="1" x14ac:dyDescent="0.3">
      <c r="A11" s="204"/>
      <c r="B11" s="204"/>
      <c r="C11" s="204"/>
      <c r="D11" s="211"/>
      <c r="E11" s="207"/>
      <c r="F11" s="207"/>
      <c r="G11" s="208"/>
      <c r="H11" s="207"/>
      <c r="I11" s="207" t="s">
        <v>5</v>
      </c>
      <c r="J11" s="94" t="s">
        <v>6</v>
      </c>
    </row>
    <row r="12" spans="1:17" ht="49.5" customHeight="1" x14ac:dyDescent="0.3">
      <c r="A12" s="205"/>
      <c r="B12" s="205"/>
      <c r="C12" s="205"/>
      <c r="D12" s="212"/>
      <c r="E12" s="207"/>
      <c r="F12" s="207"/>
      <c r="G12" s="208"/>
      <c r="H12" s="207"/>
      <c r="I12" s="207"/>
      <c r="J12" s="94" t="s">
        <v>7</v>
      </c>
    </row>
    <row r="13" spans="1:17" x14ac:dyDescent="0.3">
      <c r="A13" s="58">
        <v>1</v>
      </c>
      <c r="B13" s="58">
        <v>2</v>
      </c>
      <c r="C13" s="58">
        <v>3</v>
      </c>
      <c r="D13" s="58">
        <v>4</v>
      </c>
      <c r="E13" s="58">
        <v>5</v>
      </c>
      <c r="F13" s="58">
        <v>6</v>
      </c>
      <c r="G13" s="95">
        <v>7</v>
      </c>
      <c r="H13" s="58">
        <v>8</v>
      </c>
      <c r="I13" s="58">
        <v>9</v>
      </c>
      <c r="J13" s="96">
        <v>10</v>
      </c>
    </row>
    <row r="14" spans="1:17" s="105" customFormat="1" ht="33.9" customHeight="1" x14ac:dyDescent="0.3">
      <c r="A14" s="97" t="s">
        <v>12</v>
      </c>
      <c r="B14" s="98"/>
      <c r="C14" s="97"/>
      <c r="D14" s="99" t="s">
        <v>13</v>
      </c>
      <c r="E14" s="100"/>
      <c r="F14" s="101"/>
      <c r="G14" s="102">
        <f>G15</f>
        <v>4510000</v>
      </c>
      <c r="H14" s="102">
        <f t="shared" ref="H14:J16" si="0">H15</f>
        <v>4510000</v>
      </c>
      <c r="I14" s="102">
        <f t="shared" si="0"/>
        <v>0</v>
      </c>
      <c r="J14" s="103">
        <f t="shared" si="0"/>
        <v>0</v>
      </c>
      <c r="K14" s="104"/>
      <c r="L14" s="104"/>
      <c r="M14" s="104"/>
      <c r="N14" s="104"/>
      <c r="O14" s="104"/>
      <c r="P14" s="104"/>
      <c r="Q14" s="104"/>
    </row>
    <row r="15" spans="1:17" s="3" customFormat="1" ht="33" customHeight="1" x14ac:dyDescent="0.25">
      <c r="A15" s="1" t="s">
        <v>14</v>
      </c>
      <c r="B15" s="32"/>
      <c r="C15" s="1"/>
      <c r="D15" s="33" t="s">
        <v>15</v>
      </c>
      <c r="E15" s="57"/>
      <c r="F15" s="106"/>
      <c r="G15" s="34">
        <f>G16</f>
        <v>4510000</v>
      </c>
      <c r="H15" s="34">
        <f t="shared" si="0"/>
        <v>4510000</v>
      </c>
      <c r="I15" s="34">
        <f t="shared" si="0"/>
        <v>0</v>
      </c>
      <c r="J15" s="35">
        <f t="shared" si="0"/>
        <v>0</v>
      </c>
      <c r="K15" s="79"/>
      <c r="L15" s="79"/>
      <c r="M15" s="79"/>
      <c r="N15" s="79"/>
      <c r="O15" s="79"/>
      <c r="P15" s="79"/>
      <c r="Q15" s="79"/>
    </row>
    <row r="16" spans="1:17" s="3" customFormat="1" ht="29.1" customHeight="1" x14ac:dyDescent="0.25">
      <c r="A16" s="1" t="s">
        <v>16</v>
      </c>
      <c r="B16" s="1" t="s">
        <v>17</v>
      </c>
      <c r="C16" s="1"/>
      <c r="D16" s="2" t="s">
        <v>18</v>
      </c>
      <c r="E16" s="57"/>
      <c r="F16" s="106"/>
      <c r="G16" s="34">
        <f>G17</f>
        <v>4510000</v>
      </c>
      <c r="H16" s="34">
        <f t="shared" si="0"/>
        <v>4510000</v>
      </c>
      <c r="I16" s="34">
        <f t="shared" si="0"/>
        <v>0</v>
      </c>
      <c r="J16" s="35">
        <f t="shared" si="0"/>
        <v>0</v>
      </c>
      <c r="K16" s="79"/>
      <c r="L16" s="79"/>
      <c r="M16" s="79"/>
      <c r="N16" s="79"/>
      <c r="O16" s="79"/>
      <c r="P16" s="79"/>
      <c r="Q16" s="79"/>
    </row>
    <row r="17" spans="1:17" s="49" customFormat="1" ht="70.5" customHeight="1" x14ac:dyDescent="0.25">
      <c r="A17" s="187" t="s">
        <v>19</v>
      </c>
      <c r="B17" s="187" t="s">
        <v>20</v>
      </c>
      <c r="C17" s="187" t="s">
        <v>21</v>
      </c>
      <c r="D17" s="40" t="s">
        <v>22</v>
      </c>
      <c r="E17" s="41" t="s">
        <v>235</v>
      </c>
      <c r="F17" s="41" t="s">
        <v>236</v>
      </c>
      <c r="G17" s="5">
        <f>H17</f>
        <v>4510000</v>
      </c>
      <c r="H17" s="7">
        <v>4510000</v>
      </c>
      <c r="I17" s="26"/>
      <c r="J17" s="26"/>
      <c r="K17" s="80"/>
      <c r="L17" s="80"/>
      <c r="M17" s="80"/>
      <c r="N17" s="80"/>
      <c r="O17" s="80"/>
      <c r="P17" s="80"/>
      <c r="Q17" s="80"/>
    </row>
    <row r="18" spans="1:17" s="105" customFormat="1" ht="30" customHeight="1" x14ac:dyDescent="0.3">
      <c r="A18" s="97" t="s">
        <v>23</v>
      </c>
      <c r="B18" s="98"/>
      <c r="C18" s="97"/>
      <c r="D18" s="99" t="s">
        <v>24</v>
      </c>
      <c r="E18" s="100"/>
      <c r="F18" s="101"/>
      <c r="G18" s="102">
        <f t="shared" ref="G18:G78" si="1">H18+I18</f>
        <v>215000</v>
      </c>
      <c r="H18" s="102">
        <f t="shared" ref="H18:J18" si="2">H19</f>
        <v>215000</v>
      </c>
      <c r="I18" s="102">
        <f t="shared" si="2"/>
        <v>0</v>
      </c>
      <c r="J18" s="103">
        <f t="shared" si="2"/>
        <v>0</v>
      </c>
      <c r="K18" s="104"/>
      <c r="L18" s="104"/>
      <c r="M18" s="104"/>
      <c r="N18" s="104"/>
      <c r="O18" s="104"/>
      <c r="P18" s="104"/>
      <c r="Q18" s="104"/>
    </row>
    <row r="19" spans="1:17" s="3" customFormat="1" ht="30" customHeight="1" x14ac:dyDescent="0.25">
      <c r="A19" s="1" t="s">
        <v>25</v>
      </c>
      <c r="B19" s="32"/>
      <c r="C19" s="1"/>
      <c r="D19" s="33" t="s">
        <v>24</v>
      </c>
      <c r="E19" s="57"/>
      <c r="F19" s="106"/>
      <c r="G19" s="34">
        <f t="shared" si="1"/>
        <v>215000</v>
      </c>
      <c r="H19" s="34">
        <f>H20</f>
        <v>215000</v>
      </c>
      <c r="I19" s="34">
        <f>I20</f>
        <v>0</v>
      </c>
      <c r="J19" s="35">
        <f>J20</f>
        <v>0</v>
      </c>
      <c r="K19" s="79"/>
      <c r="L19" s="79"/>
      <c r="M19" s="79"/>
      <c r="N19" s="79"/>
      <c r="O19" s="79"/>
      <c r="P19" s="79"/>
      <c r="Q19" s="79"/>
    </row>
    <row r="20" spans="1:17" s="3" customFormat="1" ht="28.35" customHeight="1" x14ac:dyDescent="0.25">
      <c r="A20" s="1" t="s">
        <v>26</v>
      </c>
      <c r="B20" s="1" t="s">
        <v>27</v>
      </c>
      <c r="C20" s="1"/>
      <c r="D20" s="2" t="s">
        <v>28</v>
      </c>
      <c r="E20" s="57"/>
      <c r="F20" s="106"/>
      <c r="G20" s="34">
        <f t="shared" si="1"/>
        <v>215000</v>
      </c>
      <c r="H20" s="34">
        <f t="shared" ref="H20:J20" si="3">H21</f>
        <v>215000</v>
      </c>
      <c r="I20" s="34">
        <f t="shared" si="3"/>
        <v>0</v>
      </c>
      <c r="J20" s="35">
        <f t="shared" si="3"/>
        <v>0</v>
      </c>
      <c r="K20" s="79"/>
      <c r="L20" s="79"/>
      <c r="M20" s="79"/>
      <c r="N20" s="79"/>
      <c r="O20" s="79"/>
      <c r="P20" s="79"/>
      <c r="Q20" s="79"/>
    </row>
    <row r="21" spans="1:17" s="49" customFormat="1" ht="21" x14ac:dyDescent="0.25">
      <c r="A21" s="195" t="s">
        <v>29</v>
      </c>
      <c r="B21" s="195" t="s">
        <v>30</v>
      </c>
      <c r="C21" s="195" t="s">
        <v>31</v>
      </c>
      <c r="D21" s="192" t="s">
        <v>32</v>
      </c>
      <c r="E21" s="191" t="s">
        <v>252</v>
      </c>
      <c r="F21" s="191"/>
      <c r="G21" s="31">
        <f t="shared" si="1"/>
        <v>215000</v>
      </c>
      <c r="H21" s="26">
        <f t="shared" ref="H21:J21" si="4">H22+H23</f>
        <v>215000</v>
      </c>
      <c r="I21" s="25">
        <f t="shared" si="4"/>
        <v>0</v>
      </c>
      <c r="J21" s="26">
        <f t="shared" si="4"/>
        <v>0</v>
      </c>
      <c r="K21" s="80"/>
      <c r="L21" s="80"/>
      <c r="M21" s="80"/>
      <c r="N21" s="80"/>
      <c r="O21" s="80"/>
      <c r="P21" s="80"/>
      <c r="Q21" s="80"/>
    </row>
    <row r="22" spans="1:17" s="38" customFormat="1" ht="59.1" customHeight="1" x14ac:dyDescent="0.25">
      <c r="A22" s="196"/>
      <c r="B22" s="196"/>
      <c r="C22" s="196"/>
      <c r="D22" s="193"/>
      <c r="E22" s="41" t="s">
        <v>264</v>
      </c>
      <c r="F22" s="41" t="s">
        <v>265</v>
      </c>
      <c r="G22" s="5">
        <f t="shared" si="1"/>
        <v>175000</v>
      </c>
      <c r="H22" s="25">
        <v>175000</v>
      </c>
      <c r="I22" s="27"/>
      <c r="J22" s="31"/>
      <c r="K22" s="81"/>
      <c r="L22" s="81"/>
      <c r="M22" s="81"/>
      <c r="N22" s="81"/>
      <c r="O22" s="81"/>
      <c r="P22" s="81"/>
      <c r="Q22" s="81"/>
    </row>
    <row r="23" spans="1:17" s="3" customFormat="1" ht="62.85" customHeight="1" x14ac:dyDescent="0.25">
      <c r="A23" s="197"/>
      <c r="B23" s="197"/>
      <c r="C23" s="197"/>
      <c r="D23" s="194"/>
      <c r="E23" s="41" t="s">
        <v>235</v>
      </c>
      <c r="F23" s="41" t="s">
        <v>236</v>
      </c>
      <c r="G23" s="5">
        <f t="shared" si="1"/>
        <v>40000</v>
      </c>
      <c r="H23" s="7">
        <v>40000</v>
      </c>
      <c r="I23" s="7"/>
      <c r="J23" s="6"/>
      <c r="K23" s="79"/>
      <c r="L23" s="79"/>
      <c r="M23" s="79"/>
      <c r="N23" s="79"/>
      <c r="O23" s="79"/>
      <c r="P23" s="79"/>
      <c r="Q23" s="79"/>
    </row>
    <row r="24" spans="1:17" s="105" customFormat="1" ht="54.6" customHeight="1" x14ac:dyDescent="0.3">
      <c r="A24" s="97" t="s">
        <v>38</v>
      </c>
      <c r="B24" s="98"/>
      <c r="C24" s="97"/>
      <c r="D24" s="99" t="s">
        <v>39</v>
      </c>
      <c r="E24" s="100"/>
      <c r="F24" s="101"/>
      <c r="G24" s="102">
        <f>G25</f>
        <v>20656544</v>
      </c>
      <c r="H24" s="102">
        <f t="shared" ref="H24:J25" si="5">H25</f>
        <v>17142544</v>
      </c>
      <c r="I24" s="102">
        <f t="shared" si="5"/>
        <v>3514000</v>
      </c>
      <c r="J24" s="103">
        <f t="shared" si="5"/>
        <v>3514000</v>
      </c>
      <c r="K24" s="104"/>
      <c r="L24" s="104"/>
      <c r="M24" s="104"/>
      <c r="N24" s="104"/>
      <c r="O24" s="104"/>
      <c r="P24" s="104"/>
      <c r="Q24" s="104"/>
    </row>
    <row r="25" spans="1:17" s="3" customFormat="1" ht="46.5" customHeight="1" x14ac:dyDescent="0.25">
      <c r="A25" s="1" t="s">
        <v>40</v>
      </c>
      <c r="B25" s="32"/>
      <c r="C25" s="1"/>
      <c r="D25" s="33" t="s">
        <v>39</v>
      </c>
      <c r="E25" s="57"/>
      <c r="F25" s="106"/>
      <c r="G25" s="34">
        <f>G26</f>
        <v>20656544</v>
      </c>
      <c r="H25" s="34">
        <f t="shared" si="5"/>
        <v>17142544</v>
      </c>
      <c r="I25" s="34">
        <f t="shared" si="5"/>
        <v>3514000</v>
      </c>
      <c r="J25" s="35">
        <f t="shared" si="5"/>
        <v>3514000</v>
      </c>
      <c r="K25" s="79"/>
      <c r="L25" s="79"/>
      <c r="M25" s="79"/>
      <c r="N25" s="79"/>
      <c r="O25" s="79"/>
      <c r="P25" s="79"/>
      <c r="Q25" s="79"/>
    </row>
    <row r="26" spans="1:17" s="3" customFormat="1" ht="36.6" customHeight="1" x14ac:dyDescent="0.25">
      <c r="A26" s="1" t="s">
        <v>41</v>
      </c>
      <c r="B26" s="1" t="s">
        <v>27</v>
      </c>
      <c r="C26" s="1"/>
      <c r="D26" s="2" t="s">
        <v>28</v>
      </c>
      <c r="E26" s="106"/>
      <c r="F26" s="106"/>
      <c r="G26" s="35">
        <f>G27+G28+G29</f>
        <v>20656544</v>
      </c>
      <c r="H26" s="35">
        <f t="shared" ref="H26:J26" si="6">H27+H28+H29</f>
        <v>17142544</v>
      </c>
      <c r="I26" s="34">
        <f t="shared" si="6"/>
        <v>3514000</v>
      </c>
      <c r="J26" s="35">
        <f t="shared" si="6"/>
        <v>3514000</v>
      </c>
      <c r="K26" s="79"/>
      <c r="L26" s="79"/>
      <c r="M26" s="79"/>
      <c r="N26" s="79"/>
      <c r="O26" s="79"/>
      <c r="P26" s="79"/>
      <c r="Q26" s="79"/>
    </row>
    <row r="27" spans="1:17" s="3" customFormat="1" ht="58.35" customHeight="1" x14ac:dyDescent="0.25">
      <c r="A27" s="88" t="s">
        <v>45</v>
      </c>
      <c r="B27" s="88" t="s">
        <v>46</v>
      </c>
      <c r="C27" s="88" t="s">
        <v>47</v>
      </c>
      <c r="D27" s="4" t="s">
        <v>48</v>
      </c>
      <c r="E27" s="36" t="s">
        <v>362</v>
      </c>
      <c r="F27" s="36" t="s">
        <v>366</v>
      </c>
      <c r="G27" s="107">
        <f t="shared" si="1"/>
        <v>2964113</v>
      </c>
      <c r="H27" s="108"/>
      <c r="I27" s="11">
        <v>2964113</v>
      </c>
      <c r="J27" s="109">
        <v>2964113</v>
      </c>
      <c r="K27" s="79"/>
      <c r="L27" s="79"/>
      <c r="M27" s="79"/>
      <c r="N27" s="79"/>
      <c r="O27" s="79"/>
      <c r="P27" s="79"/>
      <c r="Q27" s="79"/>
    </row>
    <row r="28" spans="1:17" s="12" customFormat="1" ht="72.75" customHeight="1" x14ac:dyDescent="0.35">
      <c r="A28" s="89" t="s">
        <v>49</v>
      </c>
      <c r="B28" s="89" t="s">
        <v>50</v>
      </c>
      <c r="C28" s="89" t="s">
        <v>51</v>
      </c>
      <c r="D28" s="90" t="s">
        <v>52</v>
      </c>
      <c r="E28" s="36" t="s">
        <v>362</v>
      </c>
      <c r="F28" s="36" t="s">
        <v>366</v>
      </c>
      <c r="G28" s="55">
        <f t="shared" si="1"/>
        <v>9445960</v>
      </c>
      <c r="H28" s="11">
        <v>8896073</v>
      </c>
      <c r="I28" s="7">
        <v>549887</v>
      </c>
      <c r="J28" s="6">
        <v>549887</v>
      </c>
      <c r="K28" s="82"/>
      <c r="L28" s="82"/>
      <c r="M28" s="82"/>
      <c r="N28" s="82"/>
      <c r="O28" s="82"/>
      <c r="P28" s="82"/>
      <c r="Q28" s="82"/>
    </row>
    <row r="29" spans="1:17" s="49" customFormat="1" ht="28.35" customHeight="1" x14ac:dyDescent="0.25">
      <c r="A29" s="195" t="s">
        <v>53</v>
      </c>
      <c r="B29" s="195" t="s">
        <v>54</v>
      </c>
      <c r="C29" s="195" t="s">
        <v>51</v>
      </c>
      <c r="D29" s="192" t="s">
        <v>55</v>
      </c>
      <c r="E29" s="191" t="s">
        <v>252</v>
      </c>
      <c r="F29" s="191"/>
      <c r="G29" s="31">
        <f>H29+I29</f>
        <v>8246471</v>
      </c>
      <c r="H29" s="31">
        <f>H30+H31+H32</f>
        <v>8246471</v>
      </c>
      <c r="I29" s="27">
        <f t="shared" ref="I29:J29" si="7">I30+I31+I32</f>
        <v>0</v>
      </c>
      <c r="J29" s="31">
        <f t="shared" si="7"/>
        <v>0</v>
      </c>
      <c r="K29" s="80"/>
      <c r="L29" s="80"/>
      <c r="M29" s="80"/>
      <c r="N29" s="80"/>
      <c r="O29" s="80"/>
      <c r="P29" s="80"/>
      <c r="Q29" s="80"/>
    </row>
    <row r="30" spans="1:17" s="12" customFormat="1" ht="58.35" customHeight="1" x14ac:dyDescent="0.35">
      <c r="A30" s="196"/>
      <c r="B30" s="196"/>
      <c r="C30" s="196"/>
      <c r="D30" s="193"/>
      <c r="E30" s="180" t="s">
        <v>361</v>
      </c>
      <c r="F30" s="36" t="s">
        <v>238</v>
      </c>
      <c r="G30" s="55">
        <f t="shared" si="1"/>
        <v>2406982</v>
      </c>
      <c r="H30" s="11">
        <v>2406982</v>
      </c>
      <c r="I30" s="7"/>
      <c r="J30" s="6"/>
      <c r="K30" s="82"/>
      <c r="L30" s="82"/>
      <c r="M30" s="82"/>
      <c r="N30" s="82"/>
      <c r="O30" s="82"/>
      <c r="P30" s="82"/>
      <c r="Q30" s="82"/>
    </row>
    <row r="31" spans="1:17" s="12" customFormat="1" ht="58.5" customHeight="1" x14ac:dyDescent="0.35">
      <c r="A31" s="196"/>
      <c r="B31" s="196"/>
      <c r="C31" s="196"/>
      <c r="D31" s="193"/>
      <c r="E31" s="180" t="s">
        <v>360</v>
      </c>
      <c r="F31" s="36" t="s">
        <v>239</v>
      </c>
      <c r="G31" s="55">
        <f t="shared" si="1"/>
        <v>5764489</v>
      </c>
      <c r="H31" s="11">
        <v>5764489</v>
      </c>
      <c r="I31" s="7"/>
      <c r="J31" s="6"/>
      <c r="K31" s="82"/>
      <c r="L31" s="82"/>
      <c r="M31" s="82"/>
      <c r="N31" s="82"/>
      <c r="O31" s="82"/>
      <c r="P31" s="82"/>
      <c r="Q31" s="82"/>
    </row>
    <row r="32" spans="1:17" s="12" customFormat="1" ht="71.25" customHeight="1" x14ac:dyDescent="0.35">
      <c r="A32" s="197"/>
      <c r="B32" s="197"/>
      <c r="C32" s="197"/>
      <c r="D32" s="194"/>
      <c r="E32" s="41" t="s">
        <v>235</v>
      </c>
      <c r="F32" s="41" t="s">
        <v>236</v>
      </c>
      <c r="G32" s="55">
        <f t="shared" si="1"/>
        <v>75000</v>
      </c>
      <c r="H32" s="11">
        <v>75000</v>
      </c>
      <c r="I32" s="7"/>
      <c r="J32" s="8"/>
      <c r="K32" s="82"/>
      <c r="L32" s="82"/>
      <c r="M32" s="82"/>
      <c r="N32" s="82"/>
      <c r="O32" s="82"/>
      <c r="P32" s="82"/>
      <c r="Q32" s="82"/>
    </row>
    <row r="33" spans="1:17" s="12" customFormat="1" ht="36.9" customHeight="1" x14ac:dyDescent="0.35">
      <c r="A33" s="97" t="s">
        <v>60</v>
      </c>
      <c r="B33" s="98"/>
      <c r="C33" s="97"/>
      <c r="D33" s="99" t="s">
        <v>61</v>
      </c>
      <c r="E33" s="100"/>
      <c r="F33" s="101"/>
      <c r="G33" s="102">
        <f>G34</f>
        <v>510061000</v>
      </c>
      <c r="H33" s="102">
        <f t="shared" ref="H33:J34" si="8">H34</f>
        <v>500061000</v>
      </c>
      <c r="I33" s="102">
        <f t="shared" si="8"/>
        <v>10000000</v>
      </c>
      <c r="J33" s="102">
        <f t="shared" si="8"/>
        <v>10000000</v>
      </c>
      <c r="K33" s="82"/>
      <c r="L33" s="82"/>
      <c r="M33" s="82"/>
      <c r="N33" s="82"/>
      <c r="O33" s="82"/>
      <c r="P33" s="82"/>
      <c r="Q33" s="82"/>
    </row>
    <row r="34" spans="1:17" s="12" customFormat="1" ht="35.4" customHeight="1" x14ac:dyDescent="0.35">
      <c r="A34" s="1" t="s">
        <v>62</v>
      </c>
      <c r="B34" s="1"/>
      <c r="C34" s="1"/>
      <c r="D34" s="33" t="s">
        <v>61</v>
      </c>
      <c r="E34" s="57"/>
      <c r="F34" s="106"/>
      <c r="G34" s="34">
        <f>G35</f>
        <v>510061000</v>
      </c>
      <c r="H34" s="34">
        <f t="shared" si="8"/>
        <v>500061000</v>
      </c>
      <c r="I34" s="34">
        <f t="shared" si="8"/>
        <v>10000000</v>
      </c>
      <c r="J34" s="34">
        <f t="shared" si="8"/>
        <v>10000000</v>
      </c>
      <c r="K34" s="82"/>
      <c r="L34" s="82"/>
      <c r="M34" s="82"/>
      <c r="N34" s="82"/>
      <c r="O34" s="82"/>
      <c r="P34" s="82"/>
      <c r="Q34" s="82"/>
    </row>
    <row r="35" spans="1:17" s="12" customFormat="1" ht="25.5" customHeight="1" x14ac:dyDescent="0.35">
      <c r="A35" s="1" t="s">
        <v>63</v>
      </c>
      <c r="B35" s="1" t="s">
        <v>64</v>
      </c>
      <c r="C35" s="1"/>
      <c r="D35" s="2" t="s">
        <v>65</v>
      </c>
      <c r="E35" s="147"/>
      <c r="F35" s="148"/>
      <c r="G35" s="148">
        <f>SUM(G36:G47)</f>
        <v>510061000</v>
      </c>
      <c r="H35" s="148">
        <f>SUM(H36:H47)</f>
        <v>500061000</v>
      </c>
      <c r="I35" s="148">
        <f>SUM(I36:I46)</f>
        <v>10000000</v>
      </c>
      <c r="J35" s="148">
        <f>SUM(J36:J46)</f>
        <v>10000000</v>
      </c>
      <c r="K35" s="82"/>
      <c r="L35" s="82"/>
      <c r="M35" s="82"/>
      <c r="N35" s="82"/>
      <c r="O35" s="82"/>
      <c r="P35" s="82"/>
      <c r="Q35" s="82"/>
    </row>
    <row r="36" spans="1:17" s="12" customFormat="1" ht="58.35" customHeight="1" x14ac:dyDescent="0.35">
      <c r="A36" s="144" t="s">
        <v>305</v>
      </c>
      <c r="B36" s="144" t="s">
        <v>306</v>
      </c>
      <c r="C36" s="13" t="s">
        <v>307</v>
      </c>
      <c r="D36" s="4" t="s">
        <v>308</v>
      </c>
      <c r="E36" s="174" t="s">
        <v>354</v>
      </c>
      <c r="F36" s="163"/>
      <c r="G36" s="27">
        <f>H36+I36</f>
        <v>121706866</v>
      </c>
      <c r="H36" s="27">
        <v>113906866</v>
      </c>
      <c r="I36" s="27">
        <v>7800000</v>
      </c>
      <c r="J36" s="31">
        <v>7800000</v>
      </c>
      <c r="K36" s="82"/>
      <c r="L36" s="82"/>
      <c r="M36" s="82"/>
      <c r="N36" s="82"/>
      <c r="O36" s="82"/>
      <c r="P36" s="82"/>
      <c r="Q36" s="82"/>
    </row>
    <row r="37" spans="1:17" s="12" customFormat="1" ht="57" customHeight="1" x14ac:dyDescent="0.35">
      <c r="A37" s="144" t="s">
        <v>309</v>
      </c>
      <c r="B37" s="144" t="s">
        <v>310</v>
      </c>
      <c r="C37" s="144" t="s">
        <v>311</v>
      </c>
      <c r="D37" s="4" t="s">
        <v>312</v>
      </c>
      <c r="E37" s="174" t="s">
        <v>354</v>
      </c>
      <c r="F37" s="163"/>
      <c r="G37" s="27">
        <f t="shared" ref="G37:G47" si="9">H37+I37</f>
        <v>169234648</v>
      </c>
      <c r="H37" s="27">
        <v>167034648</v>
      </c>
      <c r="I37" s="27">
        <v>2200000</v>
      </c>
      <c r="J37" s="31">
        <v>2200000</v>
      </c>
      <c r="K37" s="82"/>
      <c r="L37" s="82"/>
      <c r="M37" s="82"/>
      <c r="N37" s="82"/>
      <c r="O37" s="82"/>
      <c r="P37" s="82"/>
      <c r="Q37" s="82"/>
    </row>
    <row r="38" spans="1:17" s="12" customFormat="1" ht="68.099999999999994" customHeight="1" x14ac:dyDescent="0.35">
      <c r="A38" s="144" t="s">
        <v>313</v>
      </c>
      <c r="B38" s="144" t="s">
        <v>314</v>
      </c>
      <c r="C38" s="144" t="s">
        <v>315</v>
      </c>
      <c r="D38" s="4" t="s">
        <v>316</v>
      </c>
      <c r="E38" s="174" t="s">
        <v>354</v>
      </c>
      <c r="F38" s="163"/>
      <c r="G38" s="27">
        <f t="shared" si="9"/>
        <v>10452222</v>
      </c>
      <c r="H38" s="27">
        <v>10452222</v>
      </c>
      <c r="I38" s="27"/>
      <c r="J38" s="31"/>
      <c r="K38" s="82"/>
      <c r="L38" s="82"/>
      <c r="M38" s="82"/>
      <c r="N38" s="82"/>
      <c r="O38" s="82"/>
      <c r="P38" s="82"/>
      <c r="Q38" s="82"/>
    </row>
    <row r="39" spans="1:17" s="12" customFormat="1" ht="84.6" customHeight="1" x14ac:dyDescent="0.35">
      <c r="A39" s="144" t="s">
        <v>317</v>
      </c>
      <c r="B39" s="144" t="s">
        <v>318</v>
      </c>
      <c r="C39" s="144" t="s">
        <v>319</v>
      </c>
      <c r="D39" s="4" t="s">
        <v>320</v>
      </c>
      <c r="E39" s="174" t="s">
        <v>354</v>
      </c>
      <c r="F39" s="163"/>
      <c r="G39" s="27">
        <f t="shared" si="9"/>
        <v>15165240</v>
      </c>
      <c r="H39" s="27">
        <v>15165240</v>
      </c>
      <c r="I39" s="27"/>
      <c r="J39" s="31"/>
      <c r="K39" s="82"/>
      <c r="L39" s="82"/>
      <c r="M39" s="82"/>
      <c r="N39" s="82"/>
      <c r="O39" s="82"/>
      <c r="P39" s="82"/>
      <c r="Q39" s="82"/>
    </row>
    <row r="40" spans="1:17" s="12" customFormat="1" ht="68.099999999999994" customHeight="1" x14ac:dyDescent="0.35">
      <c r="A40" s="144" t="s">
        <v>321</v>
      </c>
      <c r="B40" s="144" t="s">
        <v>322</v>
      </c>
      <c r="C40" s="144" t="s">
        <v>323</v>
      </c>
      <c r="D40" s="4" t="s">
        <v>324</v>
      </c>
      <c r="E40" s="174" t="s">
        <v>354</v>
      </c>
      <c r="F40" s="163"/>
      <c r="G40" s="27">
        <f t="shared" si="9"/>
        <v>20071910</v>
      </c>
      <c r="H40" s="27">
        <v>20071910</v>
      </c>
      <c r="I40" s="27"/>
      <c r="J40" s="31"/>
      <c r="K40" s="82"/>
      <c r="L40" s="82"/>
      <c r="M40" s="82"/>
      <c r="N40" s="82"/>
      <c r="O40" s="82"/>
      <c r="P40" s="82"/>
      <c r="Q40" s="82"/>
    </row>
    <row r="41" spans="1:17" s="12" customFormat="1" ht="57" customHeight="1" x14ac:dyDescent="0.35">
      <c r="A41" s="144" t="s">
        <v>325</v>
      </c>
      <c r="B41" s="144" t="s">
        <v>326</v>
      </c>
      <c r="C41" s="144" t="s">
        <v>327</v>
      </c>
      <c r="D41" s="4" t="s">
        <v>328</v>
      </c>
      <c r="E41" s="174" t="s">
        <v>354</v>
      </c>
      <c r="F41" s="163"/>
      <c r="G41" s="27">
        <f t="shared" si="9"/>
        <v>10738503</v>
      </c>
      <c r="H41" s="27">
        <v>10738503</v>
      </c>
      <c r="I41" s="27"/>
      <c r="J41" s="31"/>
      <c r="K41" s="82"/>
      <c r="L41" s="82"/>
      <c r="M41" s="82"/>
      <c r="N41" s="82"/>
      <c r="O41" s="82"/>
      <c r="P41" s="82"/>
      <c r="Q41" s="82"/>
    </row>
    <row r="42" spans="1:17" s="12" customFormat="1" ht="74.849999999999994" customHeight="1" x14ac:dyDescent="0.35">
      <c r="A42" s="144" t="s">
        <v>329</v>
      </c>
      <c r="B42" s="144" t="s">
        <v>330</v>
      </c>
      <c r="C42" s="144" t="s">
        <v>331</v>
      </c>
      <c r="D42" s="4" t="s">
        <v>332</v>
      </c>
      <c r="E42" s="174" t="s">
        <v>354</v>
      </c>
      <c r="F42" s="163"/>
      <c r="G42" s="27">
        <f t="shared" si="9"/>
        <v>3800141</v>
      </c>
      <c r="H42" s="27">
        <v>3800141</v>
      </c>
      <c r="I42" s="27"/>
      <c r="J42" s="31"/>
      <c r="K42" s="82"/>
      <c r="L42" s="82"/>
      <c r="M42" s="82"/>
      <c r="N42" s="82"/>
      <c r="O42" s="82"/>
      <c r="P42" s="82"/>
      <c r="Q42" s="82"/>
    </row>
    <row r="43" spans="1:17" s="12" customFormat="1" ht="70.5" customHeight="1" x14ac:dyDescent="0.35">
      <c r="A43" s="144" t="s">
        <v>333</v>
      </c>
      <c r="B43" s="144" t="s">
        <v>334</v>
      </c>
      <c r="C43" s="144" t="s">
        <v>331</v>
      </c>
      <c r="D43" s="4" t="s">
        <v>335</v>
      </c>
      <c r="E43" s="174" t="s">
        <v>354</v>
      </c>
      <c r="F43" s="163"/>
      <c r="G43" s="27">
        <f t="shared" si="9"/>
        <v>17647649</v>
      </c>
      <c r="H43" s="27">
        <v>17647649</v>
      </c>
      <c r="I43" s="27"/>
      <c r="J43" s="31"/>
      <c r="K43" s="82"/>
      <c r="L43" s="82"/>
      <c r="M43" s="82"/>
      <c r="N43" s="82"/>
      <c r="O43" s="82"/>
      <c r="P43" s="82"/>
      <c r="Q43" s="82"/>
    </row>
    <row r="44" spans="1:17" s="12" customFormat="1" ht="52.35" customHeight="1" x14ac:dyDescent="0.35">
      <c r="A44" s="144" t="s">
        <v>336</v>
      </c>
      <c r="B44" s="144" t="s">
        <v>337</v>
      </c>
      <c r="C44" s="144" t="s">
        <v>338</v>
      </c>
      <c r="D44" s="4" t="s">
        <v>339</v>
      </c>
      <c r="E44" s="174" t="s">
        <v>354</v>
      </c>
      <c r="F44" s="163"/>
      <c r="G44" s="27">
        <f t="shared" si="9"/>
        <v>1864874</v>
      </c>
      <c r="H44" s="27">
        <v>1864874</v>
      </c>
      <c r="I44" s="27"/>
      <c r="J44" s="31"/>
      <c r="K44" s="82"/>
      <c r="L44" s="82"/>
      <c r="M44" s="82"/>
      <c r="N44" s="82"/>
      <c r="O44" s="82"/>
      <c r="P44" s="82"/>
      <c r="Q44" s="82"/>
    </row>
    <row r="45" spans="1:17" s="12" customFormat="1" ht="67.349999999999994" customHeight="1" x14ac:dyDescent="0.35">
      <c r="A45" s="144" t="s">
        <v>340</v>
      </c>
      <c r="B45" s="144" t="s">
        <v>341</v>
      </c>
      <c r="C45" s="144" t="s">
        <v>66</v>
      </c>
      <c r="D45" s="4" t="s">
        <v>342</v>
      </c>
      <c r="E45" s="174" t="s">
        <v>354</v>
      </c>
      <c r="F45" s="163"/>
      <c r="G45" s="27">
        <f t="shared" si="9"/>
        <v>7316835</v>
      </c>
      <c r="H45" s="27">
        <v>7316835</v>
      </c>
      <c r="I45" s="27"/>
      <c r="J45" s="31"/>
      <c r="K45" s="82"/>
      <c r="L45" s="82"/>
      <c r="M45" s="82"/>
      <c r="N45" s="82"/>
      <c r="O45" s="82"/>
      <c r="P45" s="82"/>
      <c r="Q45" s="82"/>
    </row>
    <row r="46" spans="1:17" s="12" customFormat="1" ht="72" customHeight="1" x14ac:dyDescent="0.35">
      <c r="A46" s="144" t="s">
        <v>343</v>
      </c>
      <c r="B46" s="144" t="s">
        <v>344</v>
      </c>
      <c r="C46" s="144" t="s">
        <v>66</v>
      </c>
      <c r="D46" s="149" t="s">
        <v>345</v>
      </c>
      <c r="E46" s="174" t="s">
        <v>354</v>
      </c>
      <c r="F46" s="163"/>
      <c r="G46" s="27">
        <f t="shared" si="9"/>
        <v>132001112</v>
      </c>
      <c r="H46" s="27">
        <v>132001112</v>
      </c>
      <c r="I46" s="27"/>
      <c r="J46" s="31"/>
      <c r="K46" s="82"/>
      <c r="L46" s="82"/>
      <c r="M46" s="82"/>
      <c r="N46" s="82"/>
      <c r="O46" s="82"/>
      <c r="P46" s="82"/>
      <c r="Q46" s="82"/>
    </row>
    <row r="47" spans="1:17" s="12" customFormat="1" ht="61.35" customHeight="1" x14ac:dyDescent="0.35">
      <c r="A47" s="88" t="s">
        <v>67</v>
      </c>
      <c r="B47" s="88" t="s">
        <v>68</v>
      </c>
      <c r="C47" s="88" t="s">
        <v>66</v>
      </c>
      <c r="D47" s="14" t="s">
        <v>69</v>
      </c>
      <c r="E47" s="42" t="s">
        <v>240</v>
      </c>
      <c r="F47" s="36" t="s">
        <v>241</v>
      </c>
      <c r="G47" s="27">
        <f t="shared" si="9"/>
        <v>61000</v>
      </c>
      <c r="H47" s="7">
        <v>61000</v>
      </c>
      <c r="I47" s="7"/>
      <c r="J47" s="8"/>
      <c r="K47" s="82"/>
      <c r="L47" s="82"/>
      <c r="M47" s="82"/>
      <c r="N47" s="82"/>
      <c r="O47" s="82"/>
      <c r="P47" s="82"/>
      <c r="Q47" s="82"/>
    </row>
    <row r="48" spans="1:17" s="12" customFormat="1" ht="39.9" customHeight="1" x14ac:dyDescent="0.35">
      <c r="A48" s="97" t="s">
        <v>73</v>
      </c>
      <c r="B48" s="98"/>
      <c r="C48" s="97"/>
      <c r="D48" s="99" t="s">
        <v>74</v>
      </c>
      <c r="E48" s="110"/>
      <c r="F48" s="111"/>
      <c r="G48" s="112">
        <f t="shared" si="1"/>
        <v>39741100</v>
      </c>
      <c r="H48" s="112">
        <f t="shared" ref="H48:J48" si="10">H49</f>
        <v>39741100</v>
      </c>
      <c r="I48" s="112">
        <f t="shared" si="10"/>
        <v>0</v>
      </c>
      <c r="J48" s="113">
        <f t="shared" si="10"/>
        <v>0</v>
      </c>
      <c r="K48" s="82"/>
      <c r="L48" s="82"/>
      <c r="M48" s="82"/>
      <c r="N48" s="82"/>
      <c r="O48" s="82"/>
      <c r="P48" s="82"/>
      <c r="Q48" s="82"/>
    </row>
    <row r="49" spans="1:17" s="12" customFormat="1" ht="48" customHeight="1" x14ac:dyDescent="0.35">
      <c r="A49" s="1" t="s">
        <v>75</v>
      </c>
      <c r="B49" s="32"/>
      <c r="C49" s="1"/>
      <c r="D49" s="33" t="s">
        <v>74</v>
      </c>
      <c r="E49" s="114"/>
      <c r="F49" s="115"/>
      <c r="G49" s="116">
        <f t="shared" si="1"/>
        <v>39741100</v>
      </c>
      <c r="H49" s="116">
        <f>H50+H58</f>
        <v>39741100</v>
      </c>
      <c r="I49" s="116">
        <f t="shared" ref="I49:J49" si="11">I50+I58</f>
        <v>0</v>
      </c>
      <c r="J49" s="117">
        <f t="shared" si="11"/>
        <v>0</v>
      </c>
      <c r="K49" s="82"/>
      <c r="L49" s="82"/>
      <c r="M49" s="82"/>
      <c r="N49" s="82"/>
      <c r="O49" s="82"/>
      <c r="P49" s="82"/>
      <c r="Q49" s="82"/>
    </row>
    <row r="50" spans="1:17" s="12" customFormat="1" ht="34.799999999999997" x14ac:dyDescent="0.35">
      <c r="A50" s="1" t="s">
        <v>76</v>
      </c>
      <c r="B50" s="1" t="s">
        <v>33</v>
      </c>
      <c r="C50" s="1"/>
      <c r="D50" s="2" t="s">
        <v>34</v>
      </c>
      <c r="E50" s="114"/>
      <c r="F50" s="115"/>
      <c r="G50" s="116">
        <f t="shared" si="1"/>
        <v>34628600</v>
      </c>
      <c r="H50" s="116">
        <f>H51+H52+H53+H54+H55</f>
        <v>34628600</v>
      </c>
      <c r="I50" s="116">
        <f>SUM(I51:I57)</f>
        <v>0</v>
      </c>
      <c r="J50" s="117">
        <f>SUM(J51:J57)</f>
        <v>0</v>
      </c>
      <c r="K50" s="82"/>
      <c r="L50" s="82"/>
      <c r="M50" s="82"/>
      <c r="N50" s="82"/>
      <c r="O50" s="82"/>
      <c r="P50" s="82"/>
      <c r="Q50" s="82"/>
    </row>
    <row r="51" spans="1:17" s="12" customFormat="1" ht="57" customHeight="1" x14ac:dyDescent="0.35">
      <c r="A51" s="89" t="s">
        <v>77</v>
      </c>
      <c r="B51" s="89" t="s">
        <v>78</v>
      </c>
      <c r="C51" s="89" t="s">
        <v>44</v>
      </c>
      <c r="D51" s="4" t="s">
        <v>79</v>
      </c>
      <c r="E51" s="179" t="s">
        <v>359</v>
      </c>
      <c r="F51" s="41" t="s">
        <v>242</v>
      </c>
      <c r="G51" s="16">
        <f t="shared" si="1"/>
        <v>3300000</v>
      </c>
      <c r="H51" s="15">
        <v>3300000</v>
      </c>
      <c r="I51" s="15"/>
      <c r="J51" s="17"/>
      <c r="K51" s="82"/>
      <c r="L51" s="82"/>
      <c r="M51" s="82"/>
      <c r="N51" s="82"/>
      <c r="O51" s="82"/>
      <c r="P51" s="82"/>
      <c r="Q51" s="82"/>
    </row>
    <row r="52" spans="1:17" s="12" customFormat="1" ht="93.45" customHeight="1" x14ac:dyDescent="0.35">
      <c r="A52" s="89" t="s">
        <v>80</v>
      </c>
      <c r="B52" s="89" t="s">
        <v>81</v>
      </c>
      <c r="C52" s="89" t="s">
        <v>42</v>
      </c>
      <c r="D52" s="4" t="s">
        <v>82</v>
      </c>
      <c r="E52" s="179" t="s">
        <v>359</v>
      </c>
      <c r="F52" s="41" t="s">
        <v>242</v>
      </c>
      <c r="G52" s="16">
        <f t="shared" si="1"/>
        <v>304500</v>
      </c>
      <c r="H52" s="15">
        <v>304500</v>
      </c>
      <c r="I52" s="15"/>
      <c r="J52" s="17"/>
      <c r="K52" s="82"/>
      <c r="L52" s="82"/>
      <c r="M52" s="82"/>
      <c r="N52" s="82"/>
      <c r="O52" s="82"/>
      <c r="P52" s="82"/>
      <c r="Q52" s="82"/>
    </row>
    <row r="53" spans="1:17" s="12" customFormat="1" ht="63" customHeight="1" x14ac:dyDescent="0.35">
      <c r="A53" s="89" t="s">
        <v>83</v>
      </c>
      <c r="B53" s="89" t="s">
        <v>84</v>
      </c>
      <c r="C53" s="89" t="s">
        <v>85</v>
      </c>
      <c r="D53" s="4" t="s">
        <v>86</v>
      </c>
      <c r="E53" s="179" t="s">
        <v>359</v>
      </c>
      <c r="F53" s="41" t="s">
        <v>242</v>
      </c>
      <c r="G53" s="16">
        <f t="shared" si="1"/>
        <v>1096500</v>
      </c>
      <c r="H53" s="15">
        <v>1096500</v>
      </c>
      <c r="I53" s="15"/>
      <c r="J53" s="17"/>
      <c r="K53" s="82"/>
      <c r="L53" s="82"/>
      <c r="M53" s="82"/>
      <c r="N53" s="82"/>
      <c r="O53" s="82"/>
      <c r="P53" s="82"/>
      <c r="Q53" s="82"/>
    </row>
    <row r="54" spans="1:17" s="3" customFormat="1" ht="54" x14ac:dyDescent="0.25">
      <c r="A54" s="89" t="s">
        <v>87</v>
      </c>
      <c r="B54" s="89" t="s">
        <v>35</v>
      </c>
      <c r="C54" s="89" t="s">
        <v>36</v>
      </c>
      <c r="D54" s="4" t="s">
        <v>37</v>
      </c>
      <c r="E54" s="179" t="s">
        <v>359</v>
      </c>
      <c r="F54" s="41" t="s">
        <v>242</v>
      </c>
      <c r="G54" s="5">
        <f t="shared" si="1"/>
        <v>1827600</v>
      </c>
      <c r="H54" s="7">
        <v>1827600</v>
      </c>
      <c r="I54" s="7"/>
      <c r="J54" s="8"/>
      <c r="K54" s="79"/>
      <c r="L54" s="79"/>
      <c r="M54" s="79"/>
      <c r="N54" s="79"/>
      <c r="O54" s="79"/>
      <c r="P54" s="79"/>
      <c r="Q54" s="79"/>
    </row>
    <row r="55" spans="1:17" s="3" customFormat="1" ht="21" x14ac:dyDescent="0.25">
      <c r="A55" s="195" t="s">
        <v>88</v>
      </c>
      <c r="B55" s="195" t="s">
        <v>89</v>
      </c>
      <c r="C55" s="195" t="s">
        <v>36</v>
      </c>
      <c r="D55" s="68"/>
      <c r="E55" s="198" t="s">
        <v>252</v>
      </c>
      <c r="F55" s="199"/>
      <c r="G55" s="5">
        <f t="shared" si="1"/>
        <v>28100000</v>
      </c>
      <c r="H55" s="7">
        <f t="shared" ref="H55:J55" si="12">H56+H57</f>
        <v>28100000</v>
      </c>
      <c r="I55" s="7">
        <f t="shared" si="12"/>
        <v>0</v>
      </c>
      <c r="J55" s="8">
        <f t="shared" si="12"/>
        <v>0</v>
      </c>
      <c r="K55" s="79"/>
      <c r="L55" s="79"/>
      <c r="M55" s="79"/>
      <c r="N55" s="79"/>
      <c r="O55" s="79"/>
      <c r="P55" s="79"/>
      <c r="Q55" s="79"/>
    </row>
    <row r="56" spans="1:17" s="3" customFormat="1" ht="66.45" customHeight="1" x14ac:dyDescent="0.25">
      <c r="A56" s="196"/>
      <c r="B56" s="196"/>
      <c r="C56" s="196"/>
      <c r="D56" s="192" t="s">
        <v>90</v>
      </c>
      <c r="E56" s="44" t="s">
        <v>235</v>
      </c>
      <c r="F56" s="41" t="s">
        <v>236</v>
      </c>
      <c r="G56" s="5">
        <f t="shared" si="1"/>
        <v>8400000</v>
      </c>
      <c r="H56" s="7">
        <v>8400000</v>
      </c>
      <c r="I56" s="7"/>
      <c r="J56" s="8"/>
      <c r="K56" s="79"/>
      <c r="L56" s="79"/>
      <c r="M56" s="79"/>
      <c r="N56" s="79"/>
      <c r="O56" s="79"/>
      <c r="P56" s="79"/>
      <c r="Q56" s="79"/>
    </row>
    <row r="57" spans="1:17" s="3" customFormat="1" ht="54" x14ac:dyDescent="0.25">
      <c r="A57" s="197"/>
      <c r="B57" s="197"/>
      <c r="C57" s="197"/>
      <c r="D57" s="194"/>
      <c r="E57" s="179" t="s">
        <v>359</v>
      </c>
      <c r="F57" s="41" t="s">
        <v>242</v>
      </c>
      <c r="G57" s="5">
        <f t="shared" si="1"/>
        <v>19700000</v>
      </c>
      <c r="H57" s="7">
        <v>19700000</v>
      </c>
      <c r="I57" s="7"/>
      <c r="J57" s="8"/>
      <c r="K57" s="79"/>
      <c r="L57" s="79"/>
      <c r="M57" s="79"/>
      <c r="N57" s="79"/>
      <c r="O57" s="79"/>
      <c r="P57" s="79"/>
      <c r="Q57" s="79"/>
    </row>
    <row r="58" spans="1:17" s="3" customFormat="1" ht="31.5" customHeight="1" x14ac:dyDescent="0.25">
      <c r="A58" s="1" t="s">
        <v>229</v>
      </c>
      <c r="B58" s="1" t="s">
        <v>223</v>
      </c>
      <c r="C58" s="1"/>
      <c r="D58" s="2" t="s">
        <v>224</v>
      </c>
      <c r="E58" s="57"/>
      <c r="F58" s="106"/>
      <c r="G58" s="34">
        <f t="shared" si="1"/>
        <v>5112500</v>
      </c>
      <c r="H58" s="34">
        <f t="shared" ref="H58:J59" si="13">H59</f>
        <v>5112500</v>
      </c>
      <c r="I58" s="34">
        <f t="shared" si="13"/>
        <v>0</v>
      </c>
      <c r="J58" s="35">
        <f t="shared" si="13"/>
        <v>0</v>
      </c>
      <c r="K58" s="79"/>
      <c r="L58" s="79"/>
      <c r="M58" s="79"/>
      <c r="N58" s="79"/>
      <c r="O58" s="79"/>
      <c r="P58" s="79"/>
      <c r="Q58" s="79"/>
    </row>
    <row r="59" spans="1:17" s="3" customFormat="1" ht="82.5" customHeight="1" x14ac:dyDescent="0.25">
      <c r="A59" s="1" t="s">
        <v>230</v>
      </c>
      <c r="B59" s="1" t="s">
        <v>225</v>
      </c>
      <c r="C59" s="1"/>
      <c r="D59" s="2" t="s">
        <v>226</v>
      </c>
      <c r="E59" s="57"/>
      <c r="F59" s="106"/>
      <c r="G59" s="34">
        <f t="shared" si="1"/>
        <v>5112500</v>
      </c>
      <c r="H59" s="34">
        <f t="shared" si="13"/>
        <v>5112500</v>
      </c>
      <c r="I59" s="34">
        <f t="shared" si="13"/>
        <v>0</v>
      </c>
      <c r="J59" s="35">
        <f t="shared" si="13"/>
        <v>0</v>
      </c>
      <c r="K59" s="79"/>
      <c r="L59" s="79"/>
      <c r="M59" s="79"/>
      <c r="N59" s="79"/>
      <c r="O59" s="79"/>
      <c r="P59" s="79"/>
      <c r="Q59" s="79"/>
    </row>
    <row r="60" spans="1:17" s="3" customFormat="1" ht="69" customHeight="1" x14ac:dyDescent="0.25">
      <c r="A60" s="89" t="s">
        <v>231</v>
      </c>
      <c r="B60" s="89" t="s">
        <v>227</v>
      </c>
      <c r="C60" s="89" t="s">
        <v>20</v>
      </c>
      <c r="D60" s="4" t="s">
        <v>228</v>
      </c>
      <c r="E60" s="179" t="s">
        <v>359</v>
      </c>
      <c r="F60" s="41" t="s">
        <v>242</v>
      </c>
      <c r="G60" s="5">
        <f t="shared" si="1"/>
        <v>5112500</v>
      </c>
      <c r="H60" s="7">
        <f>3000000+2112500</f>
        <v>5112500</v>
      </c>
      <c r="I60" s="7"/>
      <c r="J60" s="8"/>
      <c r="K60" s="79"/>
      <c r="L60" s="79"/>
      <c r="M60" s="79"/>
      <c r="N60" s="79"/>
      <c r="O60" s="79"/>
      <c r="P60" s="79"/>
      <c r="Q60" s="79"/>
    </row>
    <row r="61" spans="1:17" s="12" customFormat="1" ht="42.6" customHeight="1" x14ac:dyDescent="0.35">
      <c r="A61" s="97" t="s">
        <v>91</v>
      </c>
      <c r="B61" s="98"/>
      <c r="C61" s="97"/>
      <c r="D61" s="99" t="s">
        <v>92</v>
      </c>
      <c r="E61" s="110"/>
      <c r="F61" s="111"/>
      <c r="G61" s="112">
        <f t="shared" si="1"/>
        <v>80000</v>
      </c>
      <c r="H61" s="112">
        <f t="shared" ref="H61:J63" si="14">H62</f>
        <v>80000</v>
      </c>
      <c r="I61" s="112">
        <f t="shared" si="14"/>
        <v>0</v>
      </c>
      <c r="J61" s="113">
        <f t="shared" si="14"/>
        <v>0</v>
      </c>
      <c r="K61" s="82"/>
      <c r="L61" s="82"/>
      <c r="M61" s="82"/>
      <c r="N61" s="82"/>
      <c r="O61" s="82"/>
      <c r="P61" s="82"/>
      <c r="Q61" s="82"/>
    </row>
    <row r="62" spans="1:17" s="12" customFormat="1" ht="42.6" customHeight="1" x14ac:dyDescent="0.35">
      <c r="A62" s="1" t="s">
        <v>93</v>
      </c>
      <c r="B62" s="32"/>
      <c r="C62" s="1"/>
      <c r="D62" s="33" t="s">
        <v>92</v>
      </c>
      <c r="E62" s="114"/>
      <c r="F62" s="115"/>
      <c r="G62" s="116">
        <f t="shared" si="1"/>
        <v>80000</v>
      </c>
      <c r="H62" s="116">
        <f t="shared" si="14"/>
        <v>80000</v>
      </c>
      <c r="I62" s="116">
        <f t="shared" si="14"/>
        <v>0</v>
      </c>
      <c r="J62" s="117">
        <f t="shared" si="14"/>
        <v>0</v>
      </c>
      <c r="K62" s="82"/>
      <c r="L62" s="82"/>
      <c r="M62" s="82"/>
      <c r="N62" s="82"/>
      <c r="O62" s="82"/>
      <c r="P62" s="82"/>
      <c r="Q62" s="82"/>
    </row>
    <row r="63" spans="1:17" s="12" customFormat="1" ht="42.45" customHeight="1" x14ac:dyDescent="0.35">
      <c r="A63" s="1" t="s">
        <v>94</v>
      </c>
      <c r="B63" s="1" t="s">
        <v>33</v>
      </c>
      <c r="C63" s="1"/>
      <c r="D63" s="2" t="s">
        <v>34</v>
      </c>
      <c r="E63" s="114"/>
      <c r="F63" s="115"/>
      <c r="G63" s="116">
        <f t="shared" si="1"/>
        <v>80000</v>
      </c>
      <c r="H63" s="116">
        <f t="shared" si="14"/>
        <v>80000</v>
      </c>
      <c r="I63" s="116">
        <f t="shared" si="14"/>
        <v>0</v>
      </c>
      <c r="J63" s="117">
        <f t="shared" si="14"/>
        <v>0</v>
      </c>
      <c r="K63" s="82"/>
      <c r="L63" s="82"/>
      <c r="M63" s="82"/>
      <c r="N63" s="82"/>
      <c r="O63" s="82"/>
      <c r="P63" s="82"/>
      <c r="Q63" s="82"/>
    </row>
    <row r="64" spans="1:17" s="12" customFormat="1" ht="73.5" customHeight="1" x14ac:dyDescent="0.35">
      <c r="A64" s="89" t="s">
        <v>95</v>
      </c>
      <c r="B64" s="89" t="s">
        <v>96</v>
      </c>
      <c r="C64" s="89" t="s">
        <v>42</v>
      </c>
      <c r="D64" s="4" t="s">
        <v>97</v>
      </c>
      <c r="E64" s="167" t="s">
        <v>355</v>
      </c>
      <c r="F64" s="162"/>
      <c r="G64" s="5">
        <f t="shared" si="1"/>
        <v>80000</v>
      </c>
      <c r="H64" s="7">
        <v>80000</v>
      </c>
      <c r="I64" s="15"/>
      <c r="J64" s="17"/>
      <c r="K64" s="82"/>
      <c r="L64" s="82"/>
      <c r="M64" s="82"/>
      <c r="N64" s="82"/>
      <c r="O64" s="82"/>
      <c r="P64" s="82"/>
      <c r="Q64" s="82"/>
    </row>
    <row r="65" spans="1:17" s="18" customFormat="1" ht="53.55" customHeight="1" x14ac:dyDescent="0.3">
      <c r="A65" s="97" t="s">
        <v>98</v>
      </c>
      <c r="B65" s="97"/>
      <c r="C65" s="97"/>
      <c r="D65" s="99" t="s">
        <v>99</v>
      </c>
      <c r="E65" s="110"/>
      <c r="F65" s="111"/>
      <c r="G65" s="112">
        <f t="shared" si="1"/>
        <v>1791600</v>
      </c>
      <c r="H65" s="112">
        <f t="shared" ref="H65:J65" si="15">H66</f>
        <v>1771600</v>
      </c>
      <c r="I65" s="112">
        <f t="shared" si="15"/>
        <v>20000</v>
      </c>
      <c r="J65" s="113">
        <f t="shared" si="15"/>
        <v>20000</v>
      </c>
      <c r="K65" s="83"/>
      <c r="L65" s="83"/>
      <c r="M65" s="83"/>
      <c r="N65" s="83"/>
      <c r="O65" s="83"/>
      <c r="P65" s="83"/>
      <c r="Q65" s="83"/>
    </row>
    <row r="66" spans="1:17" s="18" customFormat="1" ht="56.55" customHeight="1" x14ac:dyDescent="0.3">
      <c r="A66" s="1" t="s">
        <v>100</v>
      </c>
      <c r="B66" s="1"/>
      <c r="C66" s="1"/>
      <c r="D66" s="33" t="s">
        <v>99</v>
      </c>
      <c r="E66" s="114"/>
      <c r="F66" s="115"/>
      <c r="G66" s="116">
        <f t="shared" si="1"/>
        <v>1791600</v>
      </c>
      <c r="H66" s="116">
        <f t="shared" ref="H66:J66" si="16">H67+H69+H72</f>
        <v>1771600</v>
      </c>
      <c r="I66" s="116">
        <f t="shared" si="16"/>
        <v>20000</v>
      </c>
      <c r="J66" s="117">
        <f t="shared" si="16"/>
        <v>20000</v>
      </c>
      <c r="K66" s="83"/>
      <c r="L66" s="83"/>
      <c r="M66" s="83"/>
      <c r="N66" s="83"/>
      <c r="O66" s="83"/>
      <c r="P66" s="83"/>
      <c r="Q66" s="83"/>
    </row>
    <row r="67" spans="1:17" s="18" customFormat="1" ht="28.5" customHeight="1" x14ac:dyDescent="0.3">
      <c r="A67" s="1" t="s">
        <v>101</v>
      </c>
      <c r="B67" s="1" t="s">
        <v>70</v>
      </c>
      <c r="C67" s="1"/>
      <c r="D67" s="2" t="s">
        <v>71</v>
      </c>
      <c r="E67" s="114"/>
      <c r="F67" s="115"/>
      <c r="G67" s="116">
        <f t="shared" si="1"/>
        <v>70000</v>
      </c>
      <c r="H67" s="116">
        <f>SUM(H68:H68)</f>
        <v>70000</v>
      </c>
      <c r="I67" s="116">
        <f>SUM(I68:I68)</f>
        <v>0</v>
      </c>
      <c r="J67" s="117">
        <f>SUM(J68:J68)</f>
        <v>0</v>
      </c>
      <c r="K67" s="83"/>
      <c r="L67" s="83"/>
      <c r="M67" s="83"/>
      <c r="N67" s="83"/>
      <c r="O67" s="83"/>
      <c r="P67" s="83"/>
      <c r="Q67" s="83"/>
    </row>
    <row r="68" spans="1:17" s="12" customFormat="1" ht="54" x14ac:dyDescent="0.35">
      <c r="A68" s="89" t="s">
        <v>103</v>
      </c>
      <c r="B68" s="89" t="s">
        <v>104</v>
      </c>
      <c r="C68" s="89" t="s">
        <v>102</v>
      </c>
      <c r="D68" s="4" t="s">
        <v>105</v>
      </c>
      <c r="E68" s="41" t="s">
        <v>235</v>
      </c>
      <c r="F68" s="41" t="s">
        <v>236</v>
      </c>
      <c r="G68" s="5">
        <f t="shared" si="1"/>
        <v>70000</v>
      </c>
      <c r="H68" s="7">
        <v>70000</v>
      </c>
      <c r="I68" s="15"/>
      <c r="J68" s="17"/>
      <c r="K68" s="82"/>
      <c r="L68" s="82"/>
      <c r="M68" s="82"/>
      <c r="N68" s="82"/>
      <c r="O68" s="82"/>
      <c r="P68" s="82"/>
      <c r="Q68" s="82"/>
    </row>
    <row r="69" spans="1:17" s="12" customFormat="1" ht="26.4" customHeight="1" x14ac:dyDescent="0.35">
      <c r="A69" s="1" t="s">
        <v>288</v>
      </c>
      <c r="B69" s="1" t="s">
        <v>56</v>
      </c>
      <c r="C69" s="1"/>
      <c r="D69" s="2" t="s">
        <v>57</v>
      </c>
      <c r="E69" s="34"/>
      <c r="F69" s="35"/>
      <c r="G69" s="34">
        <f t="shared" si="1"/>
        <v>911600</v>
      </c>
      <c r="H69" s="34">
        <f t="shared" ref="H69:J69" si="17">H70</f>
        <v>911600</v>
      </c>
      <c r="I69" s="34">
        <f t="shared" si="17"/>
        <v>0</v>
      </c>
      <c r="J69" s="35">
        <f t="shared" si="17"/>
        <v>0</v>
      </c>
      <c r="K69" s="118"/>
      <c r="L69" s="118"/>
      <c r="M69" s="119"/>
      <c r="N69" s="120"/>
      <c r="O69" s="118"/>
      <c r="P69" s="119"/>
      <c r="Q69" s="121"/>
    </row>
    <row r="70" spans="1:17" s="12" customFormat="1" ht="45" customHeight="1" x14ac:dyDescent="0.35">
      <c r="A70" s="19" t="s">
        <v>106</v>
      </c>
      <c r="B70" s="19" t="s">
        <v>107</v>
      </c>
      <c r="C70" s="19"/>
      <c r="D70" s="20" t="s">
        <v>108</v>
      </c>
      <c r="E70" s="57"/>
      <c r="F70" s="106"/>
      <c r="G70" s="21">
        <f t="shared" si="1"/>
        <v>911600</v>
      </c>
      <c r="H70" s="21">
        <f t="shared" ref="H70:J70" si="18">H71</f>
        <v>911600</v>
      </c>
      <c r="I70" s="34">
        <f t="shared" si="18"/>
        <v>0</v>
      </c>
      <c r="J70" s="35">
        <f t="shared" si="18"/>
        <v>0</v>
      </c>
      <c r="K70" s="82"/>
      <c r="L70" s="82"/>
      <c r="M70" s="82"/>
      <c r="N70" s="82"/>
      <c r="O70" s="82"/>
      <c r="P70" s="82"/>
      <c r="Q70" s="82"/>
    </row>
    <row r="71" spans="1:17" s="3" customFormat="1" ht="69" customHeight="1" x14ac:dyDescent="0.25">
      <c r="A71" s="13" t="s">
        <v>109</v>
      </c>
      <c r="B71" s="22">
        <v>7622</v>
      </c>
      <c r="C71" s="88" t="s">
        <v>110</v>
      </c>
      <c r="D71" s="23" t="s">
        <v>111</v>
      </c>
      <c r="E71" s="44" t="s">
        <v>270</v>
      </c>
      <c r="F71" s="41" t="s">
        <v>356</v>
      </c>
      <c r="G71" s="24">
        <f t="shared" si="1"/>
        <v>911600</v>
      </c>
      <c r="H71" s="25">
        <v>911600</v>
      </c>
      <c r="I71" s="25"/>
      <c r="J71" s="26"/>
      <c r="K71" s="79"/>
      <c r="L71" s="79"/>
      <c r="M71" s="79"/>
      <c r="N71" s="79"/>
      <c r="O71" s="79"/>
      <c r="P71" s="79"/>
      <c r="Q71" s="79"/>
    </row>
    <row r="72" spans="1:17" s="38" customFormat="1" ht="27" customHeight="1" x14ac:dyDescent="0.3">
      <c r="A72" s="1" t="s">
        <v>248</v>
      </c>
      <c r="B72" s="1" t="s">
        <v>154</v>
      </c>
      <c r="C72" s="1"/>
      <c r="D72" s="2" t="s">
        <v>155</v>
      </c>
      <c r="E72" s="46"/>
      <c r="F72" s="122"/>
      <c r="G72" s="47">
        <f t="shared" si="1"/>
        <v>810000</v>
      </c>
      <c r="H72" s="47">
        <f t="shared" ref="H72:J73" si="19">H73</f>
        <v>790000</v>
      </c>
      <c r="I72" s="47">
        <f t="shared" si="19"/>
        <v>20000</v>
      </c>
      <c r="J72" s="56">
        <f t="shared" si="19"/>
        <v>20000</v>
      </c>
      <c r="K72" s="81"/>
      <c r="L72" s="81"/>
      <c r="M72" s="81"/>
      <c r="N72" s="81"/>
      <c r="O72" s="81"/>
      <c r="P72" s="81"/>
      <c r="Q72" s="81"/>
    </row>
    <row r="73" spans="1:17" s="38" customFormat="1" ht="39.9" customHeight="1" x14ac:dyDescent="0.25">
      <c r="A73" s="1" t="s">
        <v>249</v>
      </c>
      <c r="B73" s="1" t="s">
        <v>156</v>
      </c>
      <c r="C73" s="32"/>
      <c r="D73" s="78" t="s">
        <v>157</v>
      </c>
      <c r="E73" s="46"/>
      <c r="F73" s="123"/>
      <c r="G73" s="47">
        <f t="shared" si="1"/>
        <v>810000</v>
      </c>
      <c r="H73" s="47">
        <f t="shared" si="19"/>
        <v>790000</v>
      </c>
      <c r="I73" s="47">
        <f t="shared" si="19"/>
        <v>20000</v>
      </c>
      <c r="J73" s="56">
        <f t="shared" si="19"/>
        <v>20000</v>
      </c>
      <c r="K73" s="81"/>
      <c r="L73" s="81"/>
      <c r="M73" s="81"/>
      <c r="N73" s="81"/>
      <c r="O73" s="81"/>
      <c r="P73" s="81"/>
      <c r="Q73" s="81"/>
    </row>
    <row r="74" spans="1:17" s="38" customFormat="1" ht="59.1" customHeight="1" x14ac:dyDescent="0.25">
      <c r="A74" s="89" t="s">
        <v>250</v>
      </c>
      <c r="B74" s="89" t="s">
        <v>158</v>
      </c>
      <c r="C74" s="89" t="s">
        <v>159</v>
      </c>
      <c r="D74" s="4" t="s">
        <v>160</v>
      </c>
      <c r="E74" s="48" t="s">
        <v>251</v>
      </c>
      <c r="F74" s="41" t="s">
        <v>356</v>
      </c>
      <c r="G74" s="27">
        <f t="shared" si="1"/>
        <v>810000</v>
      </c>
      <c r="H74" s="25">
        <v>790000</v>
      </c>
      <c r="I74" s="176">
        <v>20000</v>
      </c>
      <c r="J74" s="177">
        <v>20000</v>
      </c>
      <c r="K74" s="81"/>
      <c r="L74" s="81"/>
      <c r="M74" s="81"/>
      <c r="N74" s="81"/>
      <c r="O74" s="81"/>
      <c r="P74" s="81"/>
      <c r="Q74" s="81"/>
    </row>
    <row r="75" spans="1:17" s="12" customFormat="1" ht="43.95" customHeight="1" x14ac:dyDescent="0.35">
      <c r="A75" s="99" t="s">
        <v>112</v>
      </c>
      <c r="B75" s="99"/>
      <c r="C75" s="99"/>
      <c r="D75" s="99" t="s">
        <v>113</v>
      </c>
      <c r="E75" s="124"/>
      <c r="F75" s="125"/>
      <c r="G75" s="126">
        <f t="shared" si="1"/>
        <v>43233627</v>
      </c>
      <c r="H75" s="126">
        <f t="shared" ref="H75:J75" si="20">H76</f>
        <v>43233627</v>
      </c>
      <c r="I75" s="126">
        <f t="shared" si="20"/>
        <v>0</v>
      </c>
      <c r="J75" s="127">
        <f t="shared" si="20"/>
        <v>0</v>
      </c>
      <c r="K75" s="82"/>
      <c r="L75" s="82"/>
      <c r="M75" s="82"/>
      <c r="N75" s="82"/>
      <c r="O75" s="82"/>
      <c r="P75" s="82"/>
      <c r="Q75" s="82"/>
    </row>
    <row r="76" spans="1:17" s="12" customFormat="1" ht="43.95" customHeight="1" x14ac:dyDescent="0.35">
      <c r="A76" s="1" t="s">
        <v>114</v>
      </c>
      <c r="B76" s="1"/>
      <c r="C76" s="1"/>
      <c r="D76" s="1" t="s">
        <v>113</v>
      </c>
      <c r="E76" s="72"/>
      <c r="F76" s="128"/>
      <c r="G76" s="29">
        <f t="shared" si="1"/>
        <v>43233627</v>
      </c>
      <c r="H76" s="29">
        <f>H77+H89+H91</f>
        <v>43233627</v>
      </c>
      <c r="I76" s="29">
        <f t="shared" ref="I76:J76" si="21">I77+I89+I91</f>
        <v>0</v>
      </c>
      <c r="J76" s="30">
        <f t="shared" si="21"/>
        <v>0</v>
      </c>
      <c r="K76" s="82"/>
      <c r="L76" s="82"/>
      <c r="M76" s="82"/>
      <c r="N76" s="82"/>
      <c r="O76" s="82"/>
      <c r="P76" s="82"/>
      <c r="Q76" s="82"/>
    </row>
    <row r="77" spans="1:17" s="12" customFormat="1" ht="43.95" customHeight="1" x14ac:dyDescent="0.35">
      <c r="A77" s="1" t="s">
        <v>115</v>
      </c>
      <c r="B77" s="1" t="s">
        <v>33</v>
      </c>
      <c r="C77" s="1"/>
      <c r="D77" s="28" t="s">
        <v>34</v>
      </c>
      <c r="E77" s="72"/>
      <c r="F77" s="128"/>
      <c r="G77" s="29">
        <f>G78+G79+G80+G81+G84+G87+G88</f>
        <v>19452955</v>
      </c>
      <c r="H77" s="29">
        <f t="shared" ref="H77:J77" si="22">H78+H79+H80+H81+H84+H87+H88</f>
        <v>19452955</v>
      </c>
      <c r="I77" s="29">
        <f t="shared" si="22"/>
        <v>0</v>
      </c>
      <c r="J77" s="30">
        <f t="shared" si="22"/>
        <v>0</v>
      </c>
      <c r="K77" s="82"/>
      <c r="L77" s="82"/>
      <c r="M77" s="82"/>
      <c r="N77" s="82"/>
      <c r="O77" s="82"/>
      <c r="P77" s="82"/>
      <c r="Q77" s="82"/>
    </row>
    <row r="78" spans="1:17" s="12" customFormat="1" ht="65.849999999999994" customHeight="1" x14ac:dyDescent="0.35">
      <c r="A78" s="89" t="s">
        <v>116</v>
      </c>
      <c r="B78" s="89" t="s">
        <v>117</v>
      </c>
      <c r="C78" s="89" t="s">
        <v>42</v>
      </c>
      <c r="D78" s="4" t="s">
        <v>118</v>
      </c>
      <c r="E78" s="167" t="s">
        <v>355</v>
      </c>
      <c r="F78" s="161"/>
      <c r="G78" s="5">
        <f t="shared" si="1"/>
        <v>2482100</v>
      </c>
      <c r="H78" s="7">
        <v>2482100</v>
      </c>
      <c r="I78" s="15"/>
      <c r="J78" s="17"/>
      <c r="K78" s="82"/>
      <c r="L78" s="82"/>
      <c r="M78" s="82"/>
      <c r="N78" s="82"/>
      <c r="O78" s="82"/>
      <c r="P78" s="82"/>
      <c r="Q78" s="82"/>
    </row>
    <row r="79" spans="1:17" s="12" customFormat="1" ht="66" customHeight="1" x14ac:dyDescent="0.35">
      <c r="A79" s="89" t="s">
        <v>119</v>
      </c>
      <c r="B79" s="89" t="s">
        <v>120</v>
      </c>
      <c r="C79" s="89" t="s">
        <v>42</v>
      </c>
      <c r="D79" s="4" t="s">
        <v>121</v>
      </c>
      <c r="E79" s="166" t="s">
        <v>355</v>
      </c>
      <c r="F79" s="161"/>
      <c r="G79" s="5">
        <f t="shared" ref="G79:G133" si="23">H79+I79</f>
        <v>120000</v>
      </c>
      <c r="H79" s="7">
        <v>120000</v>
      </c>
      <c r="I79" s="15"/>
      <c r="J79" s="17"/>
      <c r="K79" s="82"/>
      <c r="L79" s="82"/>
      <c r="M79" s="82"/>
      <c r="N79" s="82"/>
      <c r="O79" s="82"/>
      <c r="P79" s="82"/>
      <c r="Q79" s="82"/>
    </row>
    <row r="80" spans="1:17" s="12" customFormat="1" ht="66.599999999999994" customHeight="1" x14ac:dyDescent="0.35">
      <c r="A80" s="89" t="s">
        <v>122</v>
      </c>
      <c r="B80" s="89" t="s">
        <v>123</v>
      </c>
      <c r="C80" s="89" t="s">
        <v>42</v>
      </c>
      <c r="D80" s="4" t="s">
        <v>124</v>
      </c>
      <c r="E80" s="166" t="s">
        <v>355</v>
      </c>
      <c r="F80" s="161"/>
      <c r="G80" s="5">
        <f t="shared" si="23"/>
        <v>860000</v>
      </c>
      <c r="H80" s="7">
        <v>860000</v>
      </c>
      <c r="I80" s="15"/>
      <c r="J80" s="17"/>
      <c r="K80" s="82"/>
      <c r="L80" s="82"/>
      <c r="M80" s="82"/>
      <c r="N80" s="82"/>
      <c r="O80" s="82"/>
      <c r="P80" s="82"/>
      <c r="Q80" s="82"/>
    </row>
    <row r="81" spans="1:17" s="173" customFormat="1" ht="29.1" customHeight="1" x14ac:dyDescent="0.35">
      <c r="A81" s="195" t="s">
        <v>125</v>
      </c>
      <c r="B81" s="195" t="s">
        <v>126</v>
      </c>
      <c r="C81" s="195" t="s">
        <v>42</v>
      </c>
      <c r="D81" s="192" t="s">
        <v>127</v>
      </c>
      <c r="E81" s="200" t="s">
        <v>252</v>
      </c>
      <c r="F81" s="201"/>
      <c r="G81" s="8">
        <f>G82+G83</f>
        <v>1588000</v>
      </c>
      <c r="H81" s="8">
        <f t="shared" ref="H81:J81" si="24">H82+H83</f>
        <v>1588000</v>
      </c>
      <c r="I81" s="8">
        <f t="shared" si="24"/>
        <v>0</v>
      </c>
      <c r="J81" s="8">
        <f t="shared" si="24"/>
        <v>0</v>
      </c>
      <c r="K81" s="172"/>
      <c r="L81" s="172"/>
      <c r="M81" s="172"/>
      <c r="N81" s="172"/>
      <c r="O81" s="172"/>
      <c r="P81" s="172"/>
      <c r="Q81" s="172"/>
    </row>
    <row r="82" spans="1:17" s="12" customFormat="1" ht="61.5" customHeight="1" x14ac:dyDescent="0.35">
      <c r="A82" s="196"/>
      <c r="B82" s="196"/>
      <c r="C82" s="196"/>
      <c r="D82" s="193"/>
      <c r="E82" s="166" t="s">
        <v>355</v>
      </c>
      <c r="F82" s="161"/>
      <c r="G82" s="5">
        <f t="shared" si="23"/>
        <v>1057000</v>
      </c>
      <c r="H82" s="7">
        <v>1057000</v>
      </c>
      <c r="I82" s="15"/>
      <c r="J82" s="17"/>
      <c r="K82" s="82"/>
      <c r="L82" s="82"/>
      <c r="M82" s="82"/>
      <c r="N82" s="82"/>
      <c r="O82" s="82"/>
      <c r="P82" s="82"/>
      <c r="Q82" s="82"/>
    </row>
    <row r="83" spans="1:17" s="12" customFormat="1" ht="62.85" customHeight="1" x14ac:dyDescent="0.35">
      <c r="A83" s="197"/>
      <c r="B83" s="197"/>
      <c r="C83" s="197"/>
      <c r="D83" s="194"/>
      <c r="E83" s="165" t="s">
        <v>237</v>
      </c>
      <c r="F83" s="42" t="s">
        <v>238</v>
      </c>
      <c r="G83" s="16">
        <f t="shared" si="23"/>
        <v>531000</v>
      </c>
      <c r="H83" s="15">
        <v>531000</v>
      </c>
      <c r="I83" s="15"/>
      <c r="J83" s="17"/>
      <c r="K83" s="82"/>
      <c r="L83" s="82"/>
      <c r="M83" s="82"/>
      <c r="N83" s="82"/>
      <c r="O83" s="82"/>
      <c r="P83" s="82"/>
      <c r="Q83" s="82"/>
    </row>
    <row r="84" spans="1:17" s="173" customFormat="1" ht="34.35" customHeight="1" x14ac:dyDescent="0.35">
      <c r="A84" s="195" t="s">
        <v>128</v>
      </c>
      <c r="B84" s="195" t="s">
        <v>129</v>
      </c>
      <c r="C84" s="195" t="s">
        <v>42</v>
      </c>
      <c r="D84" s="192" t="s">
        <v>130</v>
      </c>
      <c r="E84" s="168" t="s">
        <v>252</v>
      </c>
      <c r="F84" s="169"/>
      <c r="G84" s="170">
        <f>H84+I84</f>
        <v>1536000</v>
      </c>
      <c r="H84" s="171">
        <f>H85+H86</f>
        <v>1536000</v>
      </c>
      <c r="I84" s="171">
        <f>I85+I86</f>
        <v>0</v>
      </c>
      <c r="J84" s="17">
        <f>J85+J86</f>
        <v>0</v>
      </c>
      <c r="K84" s="172"/>
      <c r="L84" s="172"/>
      <c r="M84" s="172"/>
      <c r="N84" s="172"/>
      <c r="O84" s="172"/>
      <c r="P84" s="172"/>
      <c r="Q84" s="172"/>
    </row>
    <row r="85" spans="1:17" s="12" customFormat="1" ht="67.5" customHeight="1" x14ac:dyDescent="0.35">
      <c r="A85" s="196"/>
      <c r="B85" s="196"/>
      <c r="C85" s="196"/>
      <c r="D85" s="193"/>
      <c r="E85" s="166" t="s">
        <v>355</v>
      </c>
      <c r="F85" s="161"/>
      <c r="G85" s="5">
        <f t="shared" si="23"/>
        <v>1511000</v>
      </c>
      <c r="H85" s="7">
        <v>1511000</v>
      </c>
      <c r="I85" s="15"/>
      <c r="J85" s="17"/>
      <c r="K85" s="82"/>
      <c r="L85" s="82"/>
      <c r="M85" s="82"/>
      <c r="N85" s="82"/>
      <c r="O85" s="82"/>
      <c r="P85" s="82"/>
      <c r="Q85" s="82"/>
    </row>
    <row r="86" spans="1:17" s="12" customFormat="1" ht="63.6" customHeight="1" x14ac:dyDescent="0.35">
      <c r="A86" s="197"/>
      <c r="B86" s="197"/>
      <c r="C86" s="197"/>
      <c r="D86" s="194"/>
      <c r="E86" s="164" t="s">
        <v>237</v>
      </c>
      <c r="F86" s="42" t="s">
        <v>238</v>
      </c>
      <c r="G86" s="5">
        <f>H86+I86</f>
        <v>25000</v>
      </c>
      <c r="H86" s="7">
        <v>25000</v>
      </c>
      <c r="I86" s="15"/>
      <c r="J86" s="17"/>
      <c r="K86" s="82"/>
      <c r="L86" s="82"/>
      <c r="M86" s="82"/>
      <c r="N86" s="82"/>
      <c r="O86" s="82"/>
      <c r="P86" s="82"/>
      <c r="Q86" s="82"/>
    </row>
    <row r="87" spans="1:17" s="12" customFormat="1" ht="94.5" customHeight="1" x14ac:dyDescent="0.35">
      <c r="A87" s="89" t="s">
        <v>131</v>
      </c>
      <c r="B87" s="89" t="s">
        <v>81</v>
      </c>
      <c r="C87" s="89" t="s">
        <v>42</v>
      </c>
      <c r="D87" s="4" t="s">
        <v>82</v>
      </c>
      <c r="E87" s="175" t="s">
        <v>357</v>
      </c>
      <c r="F87" s="41" t="s">
        <v>247</v>
      </c>
      <c r="G87" s="5">
        <f t="shared" si="23"/>
        <v>11565000</v>
      </c>
      <c r="H87" s="7">
        <v>11565000</v>
      </c>
      <c r="I87" s="15"/>
      <c r="J87" s="17"/>
      <c r="K87" s="82"/>
      <c r="L87" s="82"/>
      <c r="M87" s="82"/>
      <c r="N87" s="82"/>
      <c r="O87" s="82"/>
      <c r="P87" s="82"/>
      <c r="Q87" s="82"/>
    </row>
    <row r="88" spans="1:17" s="3" customFormat="1" ht="73.95" customHeight="1" x14ac:dyDescent="0.25">
      <c r="A88" s="89" t="s">
        <v>132</v>
      </c>
      <c r="B88" s="89" t="s">
        <v>35</v>
      </c>
      <c r="C88" s="89" t="s">
        <v>36</v>
      </c>
      <c r="D88" s="4" t="s">
        <v>37</v>
      </c>
      <c r="E88" s="167" t="s">
        <v>353</v>
      </c>
      <c r="F88" s="161"/>
      <c r="G88" s="5">
        <f t="shared" si="23"/>
        <v>1301855</v>
      </c>
      <c r="H88" s="7">
        <v>1301855</v>
      </c>
      <c r="I88" s="7"/>
      <c r="J88" s="8"/>
      <c r="K88" s="79"/>
      <c r="L88" s="79"/>
      <c r="M88" s="79"/>
      <c r="N88" s="79"/>
      <c r="O88" s="79"/>
      <c r="P88" s="79"/>
      <c r="Q88" s="79"/>
    </row>
    <row r="89" spans="1:17" s="12" customFormat="1" ht="32.1" customHeight="1" x14ac:dyDescent="0.35">
      <c r="A89" s="1" t="s">
        <v>133</v>
      </c>
      <c r="B89" s="1" t="s">
        <v>134</v>
      </c>
      <c r="C89" s="1"/>
      <c r="D89" s="28" t="s">
        <v>135</v>
      </c>
      <c r="E89" s="72"/>
      <c r="F89" s="128"/>
      <c r="G89" s="29">
        <f t="shared" si="23"/>
        <v>5280672</v>
      </c>
      <c r="H89" s="29">
        <f>SUM(H90:H90)</f>
        <v>5280672</v>
      </c>
      <c r="I89" s="29">
        <f>SUM(I90:I90)</f>
        <v>0</v>
      </c>
      <c r="J89" s="30">
        <f>SUM(J90:J90)</f>
        <v>0</v>
      </c>
      <c r="K89" s="82"/>
      <c r="L89" s="82"/>
      <c r="M89" s="82"/>
      <c r="N89" s="82"/>
      <c r="O89" s="82"/>
      <c r="P89" s="82"/>
      <c r="Q89" s="82"/>
    </row>
    <row r="90" spans="1:17" s="12" customFormat="1" ht="67.95" customHeight="1" x14ac:dyDescent="0.35">
      <c r="A90" s="89" t="s">
        <v>137</v>
      </c>
      <c r="B90" s="89" t="s">
        <v>138</v>
      </c>
      <c r="C90" s="9" t="s">
        <v>136</v>
      </c>
      <c r="D90" s="10" t="s">
        <v>139</v>
      </c>
      <c r="E90" s="178" t="s">
        <v>358</v>
      </c>
      <c r="F90" s="41" t="s">
        <v>246</v>
      </c>
      <c r="G90" s="27">
        <f t="shared" si="23"/>
        <v>5280672</v>
      </c>
      <c r="H90" s="25">
        <v>5280672</v>
      </c>
      <c r="I90" s="15"/>
      <c r="J90" s="17"/>
      <c r="K90" s="82"/>
      <c r="L90" s="82"/>
      <c r="M90" s="82"/>
      <c r="N90" s="82"/>
      <c r="O90" s="82"/>
      <c r="P90" s="82"/>
      <c r="Q90" s="82"/>
    </row>
    <row r="91" spans="1:17" s="3" customFormat="1" ht="33.450000000000003" customHeight="1" x14ac:dyDescent="0.25">
      <c r="A91" s="1" t="s">
        <v>232</v>
      </c>
      <c r="B91" s="1" t="s">
        <v>223</v>
      </c>
      <c r="C91" s="1"/>
      <c r="D91" s="2" t="s">
        <v>224</v>
      </c>
      <c r="E91" s="57"/>
      <c r="F91" s="106"/>
      <c r="G91" s="34">
        <f t="shared" si="23"/>
        <v>18500000</v>
      </c>
      <c r="H91" s="34">
        <f t="shared" ref="H91:J92" si="25">H92</f>
        <v>18500000</v>
      </c>
      <c r="I91" s="34">
        <f t="shared" si="25"/>
        <v>0</v>
      </c>
      <c r="J91" s="35">
        <f t="shared" si="25"/>
        <v>0</v>
      </c>
      <c r="K91" s="79"/>
      <c r="L91" s="79"/>
      <c r="M91" s="79"/>
      <c r="N91" s="79"/>
      <c r="O91" s="79"/>
      <c r="P91" s="79"/>
      <c r="Q91" s="79"/>
    </row>
    <row r="92" spans="1:17" s="3" customFormat="1" ht="80.099999999999994" customHeight="1" x14ac:dyDescent="0.25">
      <c r="A92" s="1" t="s">
        <v>233</v>
      </c>
      <c r="B92" s="1" t="s">
        <v>225</v>
      </c>
      <c r="C92" s="1"/>
      <c r="D92" s="2" t="s">
        <v>226</v>
      </c>
      <c r="E92" s="57"/>
      <c r="F92" s="106"/>
      <c r="G92" s="34">
        <f t="shared" si="23"/>
        <v>18500000</v>
      </c>
      <c r="H92" s="34">
        <f t="shared" si="25"/>
        <v>18500000</v>
      </c>
      <c r="I92" s="34">
        <f t="shared" si="25"/>
        <v>0</v>
      </c>
      <c r="J92" s="35">
        <f t="shared" si="25"/>
        <v>0</v>
      </c>
      <c r="K92" s="79"/>
      <c r="L92" s="79"/>
      <c r="M92" s="79"/>
      <c r="N92" s="79"/>
      <c r="O92" s="79"/>
      <c r="P92" s="79"/>
      <c r="Q92" s="79"/>
    </row>
    <row r="93" spans="1:17" s="3" customFormat="1" ht="62.55" customHeight="1" x14ac:dyDescent="0.25">
      <c r="A93" s="89" t="s">
        <v>234</v>
      </c>
      <c r="B93" s="89" t="s">
        <v>227</v>
      </c>
      <c r="C93" s="89" t="s">
        <v>20</v>
      </c>
      <c r="D93" s="4" t="s">
        <v>228</v>
      </c>
      <c r="E93" s="175" t="s">
        <v>357</v>
      </c>
      <c r="F93" s="41" t="s">
        <v>247</v>
      </c>
      <c r="G93" s="5">
        <f t="shared" si="23"/>
        <v>18500000</v>
      </c>
      <c r="H93" s="7">
        <v>18500000</v>
      </c>
      <c r="I93" s="7"/>
      <c r="J93" s="8"/>
      <c r="K93" s="79"/>
      <c r="L93" s="79"/>
      <c r="M93" s="79"/>
      <c r="N93" s="79"/>
      <c r="O93" s="79"/>
      <c r="P93" s="79"/>
      <c r="Q93" s="79"/>
    </row>
    <row r="94" spans="1:17" s="12" customFormat="1" ht="76.95" customHeight="1" x14ac:dyDescent="0.35">
      <c r="A94" s="97" t="s">
        <v>140</v>
      </c>
      <c r="B94" s="98"/>
      <c r="C94" s="98"/>
      <c r="D94" s="99" t="s">
        <v>141</v>
      </c>
      <c r="E94" s="100"/>
      <c r="F94" s="101"/>
      <c r="G94" s="102">
        <f t="shared" si="23"/>
        <v>2000000</v>
      </c>
      <c r="H94" s="102">
        <f t="shared" ref="H94:J94" si="26">H95</f>
        <v>2000000</v>
      </c>
      <c r="I94" s="102">
        <f t="shared" si="26"/>
        <v>0</v>
      </c>
      <c r="J94" s="103">
        <f t="shared" si="26"/>
        <v>0</v>
      </c>
      <c r="K94" s="87">
        <f>H94+I94</f>
        <v>2000000</v>
      </c>
      <c r="L94" s="82"/>
      <c r="M94" s="82"/>
      <c r="N94" s="82"/>
      <c r="O94" s="82"/>
      <c r="P94" s="82"/>
      <c r="Q94" s="82"/>
    </row>
    <row r="95" spans="1:17" s="12" customFormat="1" ht="71.55" customHeight="1" x14ac:dyDescent="0.35">
      <c r="A95" s="1" t="s">
        <v>142</v>
      </c>
      <c r="B95" s="32"/>
      <c r="C95" s="32"/>
      <c r="D95" s="33" t="s">
        <v>141</v>
      </c>
      <c r="E95" s="73"/>
      <c r="F95" s="106"/>
      <c r="G95" s="34">
        <f>G96+G98</f>
        <v>2000000</v>
      </c>
      <c r="H95" s="34">
        <f t="shared" ref="H95:J95" si="27">H96+H98</f>
        <v>2000000</v>
      </c>
      <c r="I95" s="34">
        <f t="shared" si="27"/>
        <v>0</v>
      </c>
      <c r="J95" s="35">
        <f t="shared" si="27"/>
        <v>0</v>
      </c>
      <c r="K95" s="82"/>
      <c r="L95" s="82"/>
      <c r="M95" s="82"/>
      <c r="N95" s="82"/>
      <c r="O95" s="82"/>
      <c r="P95" s="82"/>
      <c r="Q95" s="82"/>
    </row>
    <row r="96" spans="1:17" s="18" customFormat="1" ht="35.549999999999997" customHeight="1" x14ac:dyDescent="0.3">
      <c r="A96" s="64" t="s">
        <v>281</v>
      </c>
      <c r="B96" s="65" t="s">
        <v>282</v>
      </c>
      <c r="C96" s="64"/>
      <c r="D96" s="66" t="s">
        <v>283</v>
      </c>
      <c r="E96" s="73"/>
      <c r="F96" s="129"/>
      <c r="G96" s="63">
        <f t="shared" si="23"/>
        <v>56604</v>
      </c>
      <c r="H96" s="63">
        <f>H97</f>
        <v>56604</v>
      </c>
      <c r="I96" s="63">
        <f>I97</f>
        <v>0</v>
      </c>
      <c r="J96" s="67">
        <f>J97</f>
        <v>0</v>
      </c>
      <c r="K96" s="83"/>
      <c r="L96" s="83"/>
      <c r="M96" s="83"/>
      <c r="N96" s="83"/>
      <c r="O96" s="83"/>
      <c r="P96" s="83"/>
      <c r="Q96" s="83"/>
    </row>
    <row r="97" spans="1:17" s="12" customFormat="1" ht="90" customHeight="1" x14ac:dyDescent="0.35">
      <c r="A97" s="89" t="s">
        <v>280</v>
      </c>
      <c r="B97" s="36">
        <v>6084</v>
      </c>
      <c r="C97" s="89" t="s">
        <v>284</v>
      </c>
      <c r="D97" s="37" t="s">
        <v>285</v>
      </c>
      <c r="E97" s="61" t="s">
        <v>279</v>
      </c>
      <c r="F97" s="61" t="s">
        <v>287</v>
      </c>
      <c r="G97" s="5">
        <f t="shared" si="23"/>
        <v>56604</v>
      </c>
      <c r="H97" s="7">
        <v>56604</v>
      </c>
      <c r="I97" s="7"/>
      <c r="J97" s="8"/>
      <c r="K97" s="82"/>
      <c r="L97" s="82"/>
      <c r="M97" s="82"/>
      <c r="N97" s="82"/>
      <c r="O97" s="82"/>
      <c r="P97" s="82"/>
      <c r="Q97" s="82"/>
    </row>
    <row r="98" spans="1:17" s="12" customFormat="1" ht="37.5" customHeight="1" x14ac:dyDescent="0.35">
      <c r="A98" s="1" t="s">
        <v>278</v>
      </c>
      <c r="B98" s="1" t="s">
        <v>154</v>
      </c>
      <c r="C98" s="1"/>
      <c r="D98" s="2" t="s">
        <v>155</v>
      </c>
      <c r="E98" s="74"/>
      <c r="F98" s="106"/>
      <c r="G98" s="34">
        <f>G99</f>
        <v>1943396</v>
      </c>
      <c r="H98" s="34">
        <f t="shared" ref="H98:J98" si="28">H99</f>
        <v>1943396</v>
      </c>
      <c r="I98" s="34">
        <f t="shared" si="28"/>
        <v>0</v>
      </c>
      <c r="J98" s="35">
        <f t="shared" si="28"/>
        <v>0</v>
      </c>
      <c r="K98" s="82"/>
      <c r="L98" s="82"/>
      <c r="M98" s="82"/>
      <c r="N98" s="82"/>
      <c r="O98" s="82"/>
      <c r="P98" s="82"/>
      <c r="Q98" s="82"/>
    </row>
    <row r="99" spans="1:17" s="12" customFormat="1" ht="26.55" customHeight="1" x14ac:dyDescent="0.35">
      <c r="A99" s="64" t="s">
        <v>273</v>
      </c>
      <c r="B99" s="64" t="s">
        <v>274</v>
      </c>
      <c r="C99" s="64"/>
      <c r="D99" s="66" t="s">
        <v>275</v>
      </c>
      <c r="E99" s="69"/>
      <c r="F99" s="70"/>
      <c r="G99" s="75">
        <f>G100+G102</f>
        <v>1943396</v>
      </c>
      <c r="H99" s="76">
        <f>H100+H102</f>
        <v>1943396</v>
      </c>
      <c r="I99" s="75">
        <f>I100+I102</f>
        <v>0</v>
      </c>
      <c r="J99" s="143">
        <f>J100+J102</f>
        <v>0</v>
      </c>
      <c r="K99" s="82"/>
      <c r="L99" s="82"/>
      <c r="M99" s="82"/>
      <c r="N99" s="82"/>
      <c r="O99" s="82"/>
      <c r="P99" s="82"/>
      <c r="Q99" s="82"/>
    </row>
    <row r="100" spans="1:17" s="12" customFormat="1" ht="82.5" customHeight="1" x14ac:dyDescent="0.35">
      <c r="A100" s="64" t="s">
        <v>295</v>
      </c>
      <c r="B100" s="64" t="s">
        <v>296</v>
      </c>
      <c r="C100" s="64"/>
      <c r="D100" s="66" t="s">
        <v>297</v>
      </c>
      <c r="E100" s="69"/>
      <c r="F100" s="70"/>
      <c r="G100" s="75">
        <f>G101</f>
        <v>943396</v>
      </c>
      <c r="H100" s="75">
        <f t="shared" ref="H100:J100" si="29">H101</f>
        <v>943396</v>
      </c>
      <c r="I100" s="75">
        <f t="shared" si="29"/>
        <v>0</v>
      </c>
      <c r="J100" s="138">
        <f t="shared" si="29"/>
        <v>0</v>
      </c>
      <c r="K100" s="82"/>
      <c r="L100" s="82"/>
      <c r="M100" s="82"/>
      <c r="N100" s="82"/>
      <c r="O100" s="82"/>
      <c r="P100" s="82"/>
      <c r="Q100" s="82"/>
    </row>
    <row r="101" spans="1:17" s="12" customFormat="1" ht="72.75" customHeight="1" x14ac:dyDescent="0.35">
      <c r="A101" s="89" t="s">
        <v>276</v>
      </c>
      <c r="B101" s="89" t="s">
        <v>277</v>
      </c>
      <c r="C101" s="89" t="s">
        <v>43</v>
      </c>
      <c r="D101" s="4" t="s">
        <v>298</v>
      </c>
      <c r="E101" s="90" t="s">
        <v>279</v>
      </c>
      <c r="F101" s="90" t="s">
        <v>236</v>
      </c>
      <c r="G101" s="77">
        <f t="shared" si="23"/>
        <v>943396</v>
      </c>
      <c r="H101" s="71">
        <v>943396</v>
      </c>
      <c r="I101" s="71"/>
      <c r="J101" s="139"/>
      <c r="K101" s="82"/>
      <c r="L101" s="82"/>
      <c r="M101" s="82"/>
      <c r="N101" s="82"/>
      <c r="O101" s="82"/>
      <c r="P101" s="82"/>
      <c r="Q101" s="82"/>
    </row>
    <row r="102" spans="1:17" s="141" customFormat="1" ht="63" customHeight="1" x14ac:dyDescent="0.25">
      <c r="A102" s="64" t="s">
        <v>299</v>
      </c>
      <c r="B102" s="64" t="s">
        <v>300</v>
      </c>
      <c r="C102" s="64"/>
      <c r="D102" s="66" t="s">
        <v>301</v>
      </c>
      <c r="E102" s="65"/>
      <c r="F102" s="65"/>
      <c r="G102" s="75">
        <f>G103</f>
        <v>1000000</v>
      </c>
      <c r="H102" s="75">
        <f t="shared" ref="H102:J102" si="30">H103</f>
        <v>1000000</v>
      </c>
      <c r="I102" s="75">
        <f t="shared" si="30"/>
        <v>0</v>
      </c>
      <c r="J102" s="138">
        <f t="shared" si="30"/>
        <v>0</v>
      </c>
      <c r="K102" s="140"/>
      <c r="L102" s="140"/>
      <c r="M102" s="140"/>
      <c r="N102" s="140"/>
      <c r="O102" s="140"/>
      <c r="P102" s="140"/>
      <c r="Q102" s="140"/>
    </row>
    <row r="103" spans="1:17" s="62" customFormat="1" ht="63" customHeight="1" x14ac:dyDescent="0.25">
      <c r="A103" s="89" t="s">
        <v>271</v>
      </c>
      <c r="B103" s="89" t="s">
        <v>272</v>
      </c>
      <c r="C103" s="89" t="s">
        <v>43</v>
      </c>
      <c r="D103" s="4" t="s">
        <v>302</v>
      </c>
      <c r="E103" s="137" t="s">
        <v>303</v>
      </c>
      <c r="F103" s="86" t="s">
        <v>286</v>
      </c>
      <c r="G103" s="77">
        <f t="shared" si="23"/>
        <v>1000000</v>
      </c>
      <c r="H103" s="71">
        <v>1000000</v>
      </c>
      <c r="I103" s="71"/>
      <c r="J103" s="139"/>
      <c r="K103" s="84"/>
      <c r="L103" s="84"/>
      <c r="M103" s="84"/>
      <c r="N103" s="84"/>
      <c r="O103" s="84"/>
      <c r="P103" s="84"/>
      <c r="Q103" s="84"/>
    </row>
    <row r="104" spans="1:17" s="105" customFormat="1" ht="45" customHeight="1" x14ac:dyDescent="0.3">
      <c r="A104" s="97" t="s">
        <v>145</v>
      </c>
      <c r="B104" s="98"/>
      <c r="C104" s="97"/>
      <c r="D104" s="99" t="s">
        <v>146</v>
      </c>
      <c r="E104" s="100"/>
      <c r="F104" s="101"/>
      <c r="G104" s="102">
        <f t="shared" si="23"/>
        <v>1000000</v>
      </c>
      <c r="H104" s="102">
        <f t="shared" ref="H104:J105" si="31">H105</f>
        <v>1000000</v>
      </c>
      <c r="I104" s="102">
        <f t="shared" si="31"/>
        <v>0</v>
      </c>
      <c r="J104" s="103">
        <f t="shared" si="31"/>
        <v>0</v>
      </c>
      <c r="K104" s="104"/>
      <c r="L104" s="104"/>
      <c r="M104" s="104"/>
      <c r="N104" s="104"/>
      <c r="O104" s="104"/>
      <c r="P104" s="104"/>
      <c r="Q104" s="104"/>
    </row>
    <row r="105" spans="1:17" s="3" customFormat="1" ht="52.5" customHeight="1" x14ac:dyDescent="0.25">
      <c r="A105" s="1" t="s">
        <v>147</v>
      </c>
      <c r="B105" s="32"/>
      <c r="C105" s="1"/>
      <c r="D105" s="33" t="s">
        <v>146</v>
      </c>
      <c r="E105" s="57"/>
      <c r="F105" s="106"/>
      <c r="G105" s="34">
        <f t="shared" si="23"/>
        <v>1000000</v>
      </c>
      <c r="H105" s="34">
        <f t="shared" si="31"/>
        <v>1000000</v>
      </c>
      <c r="I105" s="34">
        <f t="shared" si="31"/>
        <v>0</v>
      </c>
      <c r="J105" s="35">
        <f t="shared" si="31"/>
        <v>0</v>
      </c>
      <c r="K105" s="79"/>
      <c r="L105" s="79"/>
      <c r="M105" s="79"/>
      <c r="N105" s="79"/>
      <c r="O105" s="79"/>
      <c r="P105" s="79"/>
      <c r="Q105" s="79"/>
    </row>
    <row r="106" spans="1:17" s="12" customFormat="1" ht="44.55" customHeight="1" x14ac:dyDescent="0.35">
      <c r="A106" s="1" t="s">
        <v>148</v>
      </c>
      <c r="B106" s="1" t="s">
        <v>56</v>
      </c>
      <c r="C106" s="1"/>
      <c r="D106" s="2" t="s">
        <v>57</v>
      </c>
      <c r="E106" s="57"/>
      <c r="F106" s="106"/>
      <c r="G106" s="34">
        <f t="shared" si="23"/>
        <v>1000000</v>
      </c>
      <c r="H106" s="34">
        <f t="shared" ref="H106:J107" si="32">H107</f>
        <v>1000000</v>
      </c>
      <c r="I106" s="34">
        <f t="shared" si="32"/>
        <v>0</v>
      </c>
      <c r="J106" s="35">
        <f t="shared" si="32"/>
        <v>0</v>
      </c>
      <c r="K106" s="82"/>
      <c r="L106" s="82"/>
      <c r="M106" s="82"/>
      <c r="N106" s="82"/>
      <c r="O106" s="82"/>
      <c r="P106" s="82"/>
      <c r="Q106" s="82"/>
    </row>
    <row r="107" spans="1:17" s="3" customFormat="1" ht="43.95" customHeight="1" x14ac:dyDescent="0.25">
      <c r="A107" s="1" t="s">
        <v>149</v>
      </c>
      <c r="B107" s="1" t="s">
        <v>143</v>
      </c>
      <c r="C107" s="1"/>
      <c r="D107" s="2" t="s">
        <v>144</v>
      </c>
      <c r="E107" s="57"/>
      <c r="F107" s="106"/>
      <c r="G107" s="34">
        <f>G108</f>
        <v>1000000</v>
      </c>
      <c r="H107" s="34">
        <f t="shared" si="32"/>
        <v>1000000</v>
      </c>
      <c r="I107" s="34">
        <f t="shared" si="32"/>
        <v>0</v>
      </c>
      <c r="J107" s="35">
        <f t="shared" si="32"/>
        <v>0</v>
      </c>
      <c r="K107" s="79"/>
      <c r="L107" s="79"/>
      <c r="M107" s="79"/>
      <c r="N107" s="79"/>
      <c r="O107" s="79"/>
      <c r="P107" s="79"/>
      <c r="Q107" s="79"/>
    </row>
    <row r="108" spans="1:17" s="3" customFormat="1" ht="75.75" customHeight="1" x14ac:dyDescent="0.25">
      <c r="A108" s="9" t="s">
        <v>150</v>
      </c>
      <c r="B108" s="9" t="s">
        <v>151</v>
      </c>
      <c r="C108" s="89" t="s">
        <v>152</v>
      </c>
      <c r="D108" s="10" t="s">
        <v>153</v>
      </c>
      <c r="E108" s="43" t="s">
        <v>253</v>
      </c>
      <c r="F108" s="43" t="s">
        <v>262</v>
      </c>
      <c r="G108" s="27">
        <f t="shared" si="23"/>
        <v>1000000</v>
      </c>
      <c r="H108" s="25">
        <v>1000000</v>
      </c>
      <c r="I108" s="27"/>
      <c r="J108" s="8"/>
      <c r="K108" s="79"/>
      <c r="L108" s="79"/>
      <c r="M108" s="79"/>
      <c r="N108" s="79"/>
      <c r="O108" s="79"/>
      <c r="P108" s="79"/>
      <c r="Q108" s="79"/>
    </row>
    <row r="109" spans="1:17" s="105" customFormat="1" ht="72.45" customHeight="1" x14ac:dyDescent="0.3">
      <c r="A109" s="97" t="s">
        <v>161</v>
      </c>
      <c r="B109" s="98"/>
      <c r="C109" s="97"/>
      <c r="D109" s="99" t="s">
        <v>162</v>
      </c>
      <c r="E109" s="100"/>
      <c r="F109" s="101"/>
      <c r="G109" s="102">
        <f t="shared" si="23"/>
        <v>4662000</v>
      </c>
      <c r="H109" s="102">
        <f t="shared" ref="H109:J111" si="33">H110</f>
        <v>4612000</v>
      </c>
      <c r="I109" s="102">
        <f t="shared" si="33"/>
        <v>50000</v>
      </c>
      <c r="J109" s="103">
        <f t="shared" si="33"/>
        <v>50000</v>
      </c>
      <c r="K109" s="104"/>
      <c r="L109" s="104"/>
      <c r="M109" s="104"/>
      <c r="N109" s="104"/>
      <c r="O109" s="104"/>
      <c r="P109" s="104"/>
      <c r="Q109" s="104"/>
    </row>
    <row r="110" spans="1:17" s="3" customFormat="1" ht="64.05" customHeight="1" x14ac:dyDescent="0.25">
      <c r="A110" s="1" t="s">
        <v>163</v>
      </c>
      <c r="B110" s="32"/>
      <c r="C110" s="1"/>
      <c r="D110" s="33" t="s">
        <v>162</v>
      </c>
      <c r="E110" s="57"/>
      <c r="F110" s="106"/>
      <c r="G110" s="34">
        <f t="shared" si="23"/>
        <v>4662000</v>
      </c>
      <c r="H110" s="34">
        <f t="shared" si="33"/>
        <v>4612000</v>
      </c>
      <c r="I110" s="34">
        <f t="shared" si="33"/>
        <v>50000</v>
      </c>
      <c r="J110" s="35">
        <f t="shared" si="33"/>
        <v>50000</v>
      </c>
      <c r="K110" s="79"/>
      <c r="L110" s="79"/>
      <c r="M110" s="79"/>
      <c r="N110" s="79"/>
      <c r="O110" s="79"/>
      <c r="P110" s="79"/>
      <c r="Q110" s="79"/>
    </row>
    <row r="111" spans="1:17" s="12" customFormat="1" ht="32.549999999999997" customHeight="1" x14ac:dyDescent="0.35">
      <c r="A111" s="1" t="s">
        <v>164</v>
      </c>
      <c r="B111" s="1" t="s">
        <v>154</v>
      </c>
      <c r="C111" s="1"/>
      <c r="D111" s="2" t="s">
        <v>155</v>
      </c>
      <c r="E111" s="57"/>
      <c r="F111" s="106"/>
      <c r="G111" s="34">
        <f t="shared" si="23"/>
        <v>4662000</v>
      </c>
      <c r="H111" s="34">
        <f t="shared" si="33"/>
        <v>4612000</v>
      </c>
      <c r="I111" s="34">
        <f t="shared" si="33"/>
        <v>50000</v>
      </c>
      <c r="J111" s="35">
        <f t="shared" si="33"/>
        <v>50000</v>
      </c>
      <c r="K111" s="82"/>
      <c r="L111" s="82"/>
      <c r="M111" s="82"/>
      <c r="N111" s="82"/>
      <c r="O111" s="82"/>
      <c r="P111" s="82"/>
      <c r="Q111" s="82"/>
    </row>
    <row r="112" spans="1:17" s="3" customFormat="1" ht="32.549999999999997" customHeight="1" x14ac:dyDescent="0.25">
      <c r="A112" s="1" t="s">
        <v>165</v>
      </c>
      <c r="B112" s="1" t="s">
        <v>166</v>
      </c>
      <c r="C112" s="1"/>
      <c r="D112" s="2" t="s">
        <v>167</v>
      </c>
      <c r="E112" s="57"/>
      <c r="F112" s="106"/>
      <c r="G112" s="34">
        <f t="shared" si="23"/>
        <v>4662000</v>
      </c>
      <c r="H112" s="34">
        <f t="shared" ref="H112:I112" si="34">H113+H114</f>
        <v>4612000</v>
      </c>
      <c r="I112" s="34">
        <f t="shared" si="34"/>
        <v>50000</v>
      </c>
      <c r="J112" s="35">
        <f t="shared" ref="J112" si="35">J113+J114</f>
        <v>50000</v>
      </c>
      <c r="K112" s="79"/>
      <c r="L112" s="79"/>
      <c r="M112" s="79"/>
      <c r="N112" s="79"/>
      <c r="O112" s="79"/>
      <c r="P112" s="79"/>
      <c r="Q112" s="79"/>
    </row>
    <row r="113" spans="1:17" s="38" customFormat="1" ht="72.599999999999994" customHeight="1" x14ac:dyDescent="0.25">
      <c r="A113" s="9" t="s">
        <v>168</v>
      </c>
      <c r="B113" s="9" t="s">
        <v>169</v>
      </c>
      <c r="C113" s="89" t="s">
        <v>170</v>
      </c>
      <c r="D113" s="10" t="s">
        <v>171</v>
      </c>
      <c r="E113" s="54" t="s">
        <v>254</v>
      </c>
      <c r="F113" s="41" t="s">
        <v>367</v>
      </c>
      <c r="G113" s="27">
        <f t="shared" si="23"/>
        <v>3799000</v>
      </c>
      <c r="H113" s="182">
        <f>3948000-199000</f>
        <v>3749000</v>
      </c>
      <c r="I113" s="25">
        <v>50000</v>
      </c>
      <c r="J113" s="26">
        <v>50000</v>
      </c>
      <c r="K113" s="81"/>
      <c r="L113" s="81"/>
      <c r="M113" s="81"/>
      <c r="N113" s="81"/>
      <c r="O113" s="81"/>
      <c r="P113" s="81"/>
      <c r="Q113" s="81"/>
    </row>
    <row r="114" spans="1:17" s="3" customFormat="1" ht="72.599999999999994" customHeight="1" x14ac:dyDescent="0.25">
      <c r="A114" s="89" t="s">
        <v>172</v>
      </c>
      <c r="B114" s="89" t="s">
        <v>173</v>
      </c>
      <c r="C114" s="89" t="s">
        <v>170</v>
      </c>
      <c r="D114" s="4" t="s">
        <v>174</v>
      </c>
      <c r="E114" s="54" t="s">
        <v>254</v>
      </c>
      <c r="F114" s="41" t="s">
        <v>367</v>
      </c>
      <c r="G114" s="5">
        <f t="shared" si="23"/>
        <v>863000</v>
      </c>
      <c r="H114" s="183">
        <f>664000+199000</f>
        <v>863000</v>
      </c>
      <c r="I114" s="7"/>
      <c r="J114" s="8"/>
      <c r="K114" s="79"/>
      <c r="L114" s="79"/>
      <c r="M114" s="79"/>
      <c r="N114" s="79"/>
      <c r="O114" s="79"/>
      <c r="P114" s="79"/>
      <c r="Q114" s="79"/>
    </row>
    <row r="115" spans="1:17" s="105" customFormat="1" ht="52.95" customHeight="1" x14ac:dyDescent="0.3">
      <c r="A115" s="97" t="s">
        <v>175</v>
      </c>
      <c r="B115" s="98"/>
      <c r="C115" s="97"/>
      <c r="D115" s="99" t="s">
        <v>176</v>
      </c>
      <c r="E115" s="100"/>
      <c r="F115" s="101"/>
      <c r="G115" s="102">
        <f t="shared" si="23"/>
        <v>5900000</v>
      </c>
      <c r="H115" s="102">
        <f t="shared" ref="H115:J118" si="36">H116</f>
        <v>5900000</v>
      </c>
      <c r="I115" s="102">
        <f t="shared" si="36"/>
        <v>0</v>
      </c>
      <c r="J115" s="103">
        <f t="shared" si="36"/>
        <v>0</v>
      </c>
      <c r="K115" s="104"/>
      <c r="L115" s="104"/>
      <c r="M115" s="104"/>
      <c r="N115" s="104"/>
      <c r="O115" s="104"/>
      <c r="P115" s="104"/>
      <c r="Q115" s="104"/>
    </row>
    <row r="116" spans="1:17" s="3" customFormat="1" ht="44.55" customHeight="1" x14ac:dyDescent="0.25">
      <c r="A116" s="1" t="s">
        <v>177</v>
      </c>
      <c r="B116" s="32"/>
      <c r="C116" s="1"/>
      <c r="D116" s="33" t="s">
        <v>176</v>
      </c>
      <c r="E116" s="57"/>
      <c r="F116" s="106"/>
      <c r="G116" s="34">
        <f t="shared" si="23"/>
        <v>5900000</v>
      </c>
      <c r="H116" s="34">
        <f t="shared" si="36"/>
        <v>5900000</v>
      </c>
      <c r="I116" s="34">
        <f t="shared" si="36"/>
        <v>0</v>
      </c>
      <c r="J116" s="35">
        <f t="shared" si="36"/>
        <v>0</v>
      </c>
      <c r="K116" s="79"/>
      <c r="L116" s="79"/>
      <c r="M116" s="79"/>
      <c r="N116" s="79"/>
      <c r="O116" s="79"/>
      <c r="P116" s="79"/>
      <c r="Q116" s="79"/>
    </row>
    <row r="117" spans="1:17" s="12" customFormat="1" ht="25.05" customHeight="1" x14ac:dyDescent="0.35">
      <c r="A117" s="1" t="s">
        <v>178</v>
      </c>
      <c r="B117" s="1" t="s">
        <v>56</v>
      </c>
      <c r="C117" s="1"/>
      <c r="D117" s="2" t="s">
        <v>57</v>
      </c>
      <c r="E117" s="57"/>
      <c r="F117" s="106"/>
      <c r="G117" s="34">
        <f t="shared" si="23"/>
        <v>5900000</v>
      </c>
      <c r="H117" s="34">
        <f t="shared" si="36"/>
        <v>5900000</v>
      </c>
      <c r="I117" s="34">
        <f t="shared" si="36"/>
        <v>0</v>
      </c>
      <c r="J117" s="35">
        <f t="shared" si="36"/>
        <v>0</v>
      </c>
      <c r="K117" s="82"/>
      <c r="L117" s="82"/>
      <c r="M117" s="82"/>
      <c r="N117" s="82"/>
      <c r="O117" s="82"/>
      <c r="P117" s="82"/>
      <c r="Q117" s="82"/>
    </row>
    <row r="118" spans="1:17" s="3" customFormat="1" ht="42.6" customHeight="1" x14ac:dyDescent="0.25">
      <c r="A118" s="1" t="s">
        <v>179</v>
      </c>
      <c r="B118" s="1" t="s">
        <v>180</v>
      </c>
      <c r="C118" s="1"/>
      <c r="D118" s="2" t="s">
        <v>181</v>
      </c>
      <c r="E118" s="57"/>
      <c r="F118" s="106"/>
      <c r="G118" s="34">
        <f t="shared" si="23"/>
        <v>5900000</v>
      </c>
      <c r="H118" s="34">
        <f t="shared" si="36"/>
        <v>5900000</v>
      </c>
      <c r="I118" s="34">
        <f t="shared" si="36"/>
        <v>0</v>
      </c>
      <c r="J118" s="35">
        <f t="shared" si="36"/>
        <v>0</v>
      </c>
      <c r="K118" s="79"/>
      <c r="L118" s="79"/>
      <c r="M118" s="79"/>
      <c r="N118" s="79"/>
      <c r="O118" s="79"/>
      <c r="P118" s="79"/>
      <c r="Q118" s="79"/>
    </row>
    <row r="119" spans="1:17" s="3" customFormat="1" ht="60" customHeight="1" x14ac:dyDescent="0.25">
      <c r="A119" s="89" t="s">
        <v>182</v>
      </c>
      <c r="B119" s="89" t="s">
        <v>183</v>
      </c>
      <c r="C119" s="89" t="s">
        <v>184</v>
      </c>
      <c r="D119" s="4" t="s">
        <v>185</v>
      </c>
      <c r="E119" s="41" t="s">
        <v>255</v>
      </c>
      <c r="F119" s="41" t="s">
        <v>256</v>
      </c>
      <c r="G119" s="5">
        <f t="shared" si="23"/>
        <v>5900000</v>
      </c>
      <c r="H119" s="183">
        <v>5900000</v>
      </c>
      <c r="I119" s="7"/>
      <c r="J119" s="8"/>
      <c r="K119" s="79"/>
      <c r="L119" s="79"/>
      <c r="M119" s="79"/>
      <c r="N119" s="79"/>
      <c r="O119" s="79"/>
      <c r="P119" s="79"/>
      <c r="Q119" s="79"/>
    </row>
    <row r="120" spans="1:17" s="105" customFormat="1" ht="58.5" customHeight="1" x14ac:dyDescent="0.3">
      <c r="A120" s="97" t="s">
        <v>186</v>
      </c>
      <c r="B120" s="98"/>
      <c r="C120" s="97"/>
      <c r="D120" s="99" t="s">
        <v>187</v>
      </c>
      <c r="E120" s="100"/>
      <c r="F120" s="101"/>
      <c r="G120" s="102">
        <f t="shared" si="23"/>
        <v>4060000</v>
      </c>
      <c r="H120" s="102">
        <f t="shared" ref="H120:J122" si="37">H121</f>
        <v>4060000</v>
      </c>
      <c r="I120" s="102">
        <f t="shared" si="37"/>
        <v>0</v>
      </c>
      <c r="J120" s="103">
        <f t="shared" si="37"/>
        <v>0</v>
      </c>
      <c r="K120" s="104"/>
      <c r="L120" s="104"/>
      <c r="M120" s="104"/>
      <c r="N120" s="104"/>
      <c r="O120" s="104"/>
      <c r="P120" s="104"/>
      <c r="Q120" s="104"/>
    </row>
    <row r="121" spans="1:17" s="3" customFormat="1" ht="60" customHeight="1" x14ac:dyDescent="0.25">
      <c r="A121" s="1" t="s">
        <v>188</v>
      </c>
      <c r="B121" s="32"/>
      <c r="C121" s="1"/>
      <c r="D121" s="33" t="s">
        <v>187</v>
      </c>
      <c r="E121" s="57"/>
      <c r="F121" s="106"/>
      <c r="G121" s="34">
        <f t="shared" si="23"/>
        <v>4060000</v>
      </c>
      <c r="H121" s="34">
        <f t="shared" si="37"/>
        <v>4060000</v>
      </c>
      <c r="I121" s="34">
        <f t="shared" si="37"/>
        <v>0</v>
      </c>
      <c r="J121" s="35">
        <f t="shared" si="37"/>
        <v>0</v>
      </c>
      <c r="K121" s="79"/>
      <c r="L121" s="79"/>
      <c r="M121" s="79"/>
      <c r="N121" s="79"/>
      <c r="O121" s="79"/>
      <c r="P121" s="79"/>
      <c r="Q121" s="79"/>
    </row>
    <row r="122" spans="1:17" s="12" customFormat="1" ht="29.55" customHeight="1" x14ac:dyDescent="0.35">
      <c r="A122" s="1" t="s">
        <v>189</v>
      </c>
      <c r="B122" s="1" t="s">
        <v>56</v>
      </c>
      <c r="C122" s="1"/>
      <c r="D122" s="2" t="s">
        <v>57</v>
      </c>
      <c r="E122" s="57"/>
      <c r="F122" s="106"/>
      <c r="G122" s="34">
        <f t="shared" si="23"/>
        <v>4060000</v>
      </c>
      <c r="H122" s="34">
        <f t="shared" si="37"/>
        <v>4060000</v>
      </c>
      <c r="I122" s="34">
        <f t="shared" si="37"/>
        <v>0</v>
      </c>
      <c r="J122" s="35">
        <f t="shared" si="37"/>
        <v>0</v>
      </c>
      <c r="K122" s="82"/>
      <c r="L122" s="82"/>
      <c r="M122" s="82"/>
      <c r="N122" s="82"/>
      <c r="O122" s="82"/>
      <c r="P122" s="82"/>
      <c r="Q122" s="82"/>
    </row>
    <row r="123" spans="1:17" s="12" customFormat="1" ht="48" customHeight="1" x14ac:dyDescent="0.35">
      <c r="A123" s="19" t="s">
        <v>190</v>
      </c>
      <c r="B123" s="19" t="s">
        <v>107</v>
      </c>
      <c r="C123" s="19"/>
      <c r="D123" s="20" t="s">
        <v>108</v>
      </c>
      <c r="E123" s="57"/>
      <c r="F123" s="106"/>
      <c r="G123" s="21">
        <f t="shared" si="23"/>
        <v>4060000</v>
      </c>
      <c r="H123" s="21">
        <f t="shared" ref="H123:I123" si="38">H124+H125</f>
        <v>4060000</v>
      </c>
      <c r="I123" s="21">
        <f t="shared" si="38"/>
        <v>0</v>
      </c>
      <c r="J123" s="35">
        <f t="shared" ref="J123" si="39">J124+J125</f>
        <v>0</v>
      </c>
      <c r="K123" s="82"/>
      <c r="L123" s="82"/>
      <c r="M123" s="82"/>
      <c r="N123" s="82"/>
      <c r="O123" s="82"/>
      <c r="P123" s="82"/>
      <c r="Q123" s="82"/>
    </row>
    <row r="124" spans="1:17" s="3" customFormat="1" ht="61.95" customHeight="1" x14ac:dyDescent="0.25">
      <c r="A124" s="9" t="s">
        <v>191</v>
      </c>
      <c r="B124" s="39">
        <v>7610</v>
      </c>
      <c r="C124" s="88" t="s">
        <v>192</v>
      </c>
      <c r="D124" s="37" t="s">
        <v>193</v>
      </c>
      <c r="E124" s="41" t="s">
        <v>257</v>
      </c>
      <c r="F124" s="41" t="s">
        <v>260</v>
      </c>
      <c r="G124" s="27">
        <f t="shared" si="23"/>
        <v>1865000</v>
      </c>
      <c r="H124" s="25">
        <v>1865000</v>
      </c>
      <c r="I124" s="25"/>
      <c r="J124" s="26"/>
      <c r="K124" s="79"/>
      <c r="L124" s="79"/>
      <c r="M124" s="79"/>
      <c r="N124" s="79"/>
      <c r="O124" s="79"/>
      <c r="P124" s="79"/>
      <c r="Q124" s="79"/>
    </row>
    <row r="125" spans="1:17" s="3" customFormat="1" ht="79.95" customHeight="1" x14ac:dyDescent="0.25">
      <c r="A125" s="9" t="s">
        <v>194</v>
      </c>
      <c r="B125" s="39">
        <v>7693</v>
      </c>
      <c r="C125" s="88" t="s">
        <v>72</v>
      </c>
      <c r="D125" s="37" t="s">
        <v>195</v>
      </c>
      <c r="E125" s="41" t="s">
        <v>365</v>
      </c>
      <c r="F125" s="41" t="s">
        <v>261</v>
      </c>
      <c r="G125" s="27">
        <f t="shared" si="23"/>
        <v>2195000</v>
      </c>
      <c r="H125" s="25">
        <v>2195000</v>
      </c>
      <c r="I125" s="25"/>
      <c r="J125" s="26"/>
      <c r="K125" s="79"/>
      <c r="L125" s="79"/>
      <c r="M125" s="79"/>
      <c r="N125" s="79"/>
      <c r="O125" s="79"/>
      <c r="P125" s="79"/>
      <c r="Q125" s="79"/>
    </row>
    <row r="126" spans="1:17" s="3" customFormat="1" ht="61.05" customHeight="1" x14ac:dyDescent="0.25">
      <c r="A126" s="150" t="s">
        <v>346</v>
      </c>
      <c r="B126" s="151"/>
      <c r="C126" s="150"/>
      <c r="D126" s="152" t="s">
        <v>347</v>
      </c>
      <c r="E126" s="153"/>
      <c r="F126" s="154"/>
      <c r="G126" s="153">
        <f t="shared" ref="G126:J128" si="40">G127</f>
        <v>2882200</v>
      </c>
      <c r="H126" s="153">
        <f t="shared" si="40"/>
        <v>2882200</v>
      </c>
      <c r="I126" s="153">
        <f t="shared" si="40"/>
        <v>0</v>
      </c>
      <c r="J126" s="153">
        <f t="shared" si="40"/>
        <v>0</v>
      </c>
      <c r="K126" s="79"/>
      <c r="L126" s="79"/>
      <c r="M126" s="79"/>
      <c r="N126" s="79"/>
      <c r="O126" s="79"/>
      <c r="P126" s="79"/>
      <c r="Q126" s="79"/>
    </row>
    <row r="127" spans="1:17" s="3" customFormat="1" ht="63.45" customHeight="1" x14ac:dyDescent="0.25">
      <c r="A127" s="146" t="s">
        <v>348</v>
      </c>
      <c r="B127" s="155"/>
      <c r="C127" s="146"/>
      <c r="D127" s="156" t="s">
        <v>347</v>
      </c>
      <c r="E127" s="157"/>
      <c r="F127" s="158"/>
      <c r="G127" s="157">
        <f t="shared" si="40"/>
        <v>2882200</v>
      </c>
      <c r="H127" s="157">
        <f t="shared" si="40"/>
        <v>2882200</v>
      </c>
      <c r="I127" s="157">
        <f t="shared" si="40"/>
        <v>0</v>
      </c>
      <c r="J127" s="157">
        <f t="shared" si="40"/>
        <v>0</v>
      </c>
      <c r="K127" s="79"/>
      <c r="L127" s="79"/>
      <c r="M127" s="79"/>
      <c r="N127" s="79"/>
      <c r="O127" s="79"/>
      <c r="P127" s="79"/>
      <c r="Q127" s="79"/>
    </row>
    <row r="128" spans="1:17" s="3" customFormat="1" ht="41.1" customHeight="1" x14ac:dyDescent="0.25">
      <c r="A128" s="1" t="s">
        <v>349</v>
      </c>
      <c r="B128" s="1" t="s">
        <v>154</v>
      </c>
      <c r="C128" s="1"/>
      <c r="D128" s="2" t="s">
        <v>155</v>
      </c>
      <c r="E128" s="147"/>
      <c r="F128" s="148"/>
      <c r="G128" s="147">
        <f t="shared" si="40"/>
        <v>2882200</v>
      </c>
      <c r="H128" s="147">
        <f t="shared" si="40"/>
        <v>2882200</v>
      </c>
      <c r="I128" s="147">
        <f t="shared" si="40"/>
        <v>0</v>
      </c>
      <c r="J128" s="147">
        <f t="shared" si="40"/>
        <v>0</v>
      </c>
      <c r="K128" s="79"/>
      <c r="L128" s="79"/>
      <c r="M128" s="79"/>
      <c r="N128" s="79"/>
      <c r="O128" s="79"/>
      <c r="P128" s="79"/>
      <c r="Q128" s="79"/>
    </row>
    <row r="129" spans="1:17" s="3" customFormat="1" ht="49.95" customHeight="1" x14ac:dyDescent="0.25">
      <c r="A129" s="1" t="s">
        <v>350</v>
      </c>
      <c r="B129" s="19" t="s">
        <v>156</v>
      </c>
      <c r="C129" s="159"/>
      <c r="D129" s="160" t="s">
        <v>157</v>
      </c>
      <c r="E129" s="147"/>
      <c r="F129" s="148"/>
      <c r="G129" s="147">
        <f>G130</f>
        <v>2882200</v>
      </c>
      <c r="H129" s="147">
        <f>H130</f>
        <v>2882200</v>
      </c>
      <c r="I129" s="147">
        <f t="shared" ref="I129:J129" si="41">I130</f>
        <v>0</v>
      </c>
      <c r="J129" s="147">
        <f t="shared" si="41"/>
        <v>0</v>
      </c>
      <c r="K129" s="79"/>
      <c r="L129" s="79"/>
      <c r="M129" s="79"/>
      <c r="N129" s="79"/>
      <c r="O129" s="79"/>
      <c r="P129" s="79"/>
      <c r="Q129" s="79"/>
    </row>
    <row r="130" spans="1:17" s="3" customFormat="1" ht="92.55" customHeight="1" x14ac:dyDescent="0.25">
      <c r="A130" s="145" t="s">
        <v>351</v>
      </c>
      <c r="B130" s="145" t="s">
        <v>158</v>
      </c>
      <c r="C130" s="145" t="s">
        <v>159</v>
      </c>
      <c r="D130" s="4" t="s">
        <v>160</v>
      </c>
      <c r="E130" s="61" t="s">
        <v>352</v>
      </c>
      <c r="F130" s="41" t="s">
        <v>368</v>
      </c>
      <c r="G130" s="27">
        <f>H130+I130</f>
        <v>2882200</v>
      </c>
      <c r="H130" s="7">
        <v>2882200</v>
      </c>
      <c r="I130" s="25"/>
      <c r="J130" s="26"/>
      <c r="K130" s="79"/>
      <c r="L130" s="79"/>
      <c r="M130" s="79"/>
      <c r="N130" s="79"/>
      <c r="O130" s="79"/>
      <c r="P130" s="79"/>
      <c r="Q130" s="79"/>
    </row>
    <row r="131" spans="1:17" s="105" customFormat="1" ht="54.45" customHeight="1" x14ac:dyDescent="0.3">
      <c r="A131" s="97" t="s">
        <v>196</v>
      </c>
      <c r="B131" s="98"/>
      <c r="C131" s="97"/>
      <c r="D131" s="99" t="s">
        <v>197</v>
      </c>
      <c r="E131" s="100"/>
      <c r="F131" s="101"/>
      <c r="G131" s="102">
        <f t="shared" si="23"/>
        <v>6647500</v>
      </c>
      <c r="H131" s="102">
        <f t="shared" ref="H131:J133" si="42">H132</f>
        <v>5947500</v>
      </c>
      <c r="I131" s="102">
        <f t="shared" si="42"/>
        <v>700000</v>
      </c>
      <c r="J131" s="103">
        <f t="shared" si="42"/>
        <v>700000</v>
      </c>
      <c r="K131" s="104"/>
      <c r="L131" s="104"/>
      <c r="M131" s="104"/>
      <c r="N131" s="104"/>
      <c r="O131" s="104"/>
      <c r="P131" s="104"/>
      <c r="Q131" s="104"/>
    </row>
    <row r="132" spans="1:17" s="3" customFormat="1" ht="48" customHeight="1" x14ac:dyDescent="0.25">
      <c r="A132" s="1" t="s">
        <v>198</v>
      </c>
      <c r="B132" s="32"/>
      <c r="C132" s="1"/>
      <c r="D132" s="33" t="s">
        <v>197</v>
      </c>
      <c r="E132" s="57"/>
      <c r="F132" s="106"/>
      <c r="G132" s="34">
        <f t="shared" si="23"/>
        <v>6647500</v>
      </c>
      <c r="H132" s="34">
        <f t="shared" si="42"/>
        <v>5947500</v>
      </c>
      <c r="I132" s="34">
        <f t="shared" si="42"/>
        <v>700000</v>
      </c>
      <c r="J132" s="35">
        <f t="shared" si="42"/>
        <v>700000</v>
      </c>
      <c r="K132" s="79"/>
      <c r="L132" s="79"/>
      <c r="M132" s="79"/>
      <c r="N132" s="79"/>
      <c r="O132" s="79"/>
      <c r="P132" s="79"/>
      <c r="Q132" s="79"/>
    </row>
    <row r="133" spans="1:17" s="12" customFormat="1" ht="30" customHeight="1" x14ac:dyDescent="0.35">
      <c r="A133" s="1" t="s">
        <v>199</v>
      </c>
      <c r="B133" s="1" t="s">
        <v>154</v>
      </c>
      <c r="C133" s="1"/>
      <c r="D133" s="2" t="s">
        <v>155</v>
      </c>
      <c r="E133" s="57"/>
      <c r="F133" s="106"/>
      <c r="G133" s="34">
        <f t="shared" si="23"/>
        <v>6647500</v>
      </c>
      <c r="H133" s="34">
        <f t="shared" si="42"/>
        <v>5947500</v>
      </c>
      <c r="I133" s="34">
        <f t="shared" si="42"/>
        <v>700000</v>
      </c>
      <c r="J133" s="35">
        <f t="shared" si="42"/>
        <v>700000</v>
      </c>
      <c r="K133" s="82"/>
      <c r="L133" s="82"/>
      <c r="M133" s="82"/>
      <c r="N133" s="82"/>
      <c r="O133" s="82"/>
      <c r="P133" s="82"/>
      <c r="Q133" s="82"/>
    </row>
    <row r="134" spans="1:17" s="3" customFormat="1" ht="81.45" customHeight="1" x14ac:dyDescent="0.25">
      <c r="A134" s="1" t="s">
        <v>200</v>
      </c>
      <c r="B134" s="32" t="s">
        <v>201</v>
      </c>
      <c r="C134" s="1"/>
      <c r="D134" s="2" t="s">
        <v>202</v>
      </c>
      <c r="E134" s="57"/>
      <c r="F134" s="106"/>
      <c r="G134" s="34">
        <f>SUM(G135:G136)</f>
        <v>6647500</v>
      </c>
      <c r="H134" s="34">
        <f>SUM(H135:H136)</f>
        <v>5947500</v>
      </c>
      <c r="I134" s="34">
        <f>SUM(I135:I136)</f>
        <v>700000</v>
      </c>
      <c r="J134" s="34">
        <f>SUM(J135:J136)</f>
        <v>700000</v>
      </c>
      <c r="K134" s="79"/>
      <c r="L134" s="79"/>
      <c r="M134" s="79"/>
      <c r="N134" s="79"/>
      <c r="O134" s="79"/>
      <c r="P134" s="79"/>
      <c r="Q134" s="79"/>
    </row>
    <row r="135" spans="1:17" s="3" customFormat="1" ht="85.5" customHeight="1" x14ac:dyDescent="0.25">
      <c r="A135" s="88" t="s">
        <v>203</v>
      </c>
      <c r="B135" s="88" t="s">
        <v>204</v>
      </c>
      <c r="C135" s="88" t="s">
        <v>205</v>
      </c>
      <c r="D135" s="4" t="s">
        <v>206</v>
      </c>
      <c r="E135" s="41" t="s">
        <v>258</v>
      </c>
      <c r="F135" s="41" t="s">
        <v>266</v>
      </c>
      <c r="G135" s="5">
        <f t="shared" ref="G135:G146" si="43">H135+I135</f>
        <v>3045000</v>
      </c>
      <c r="H135" s="7">
        <v>3045000</v>
      </c>
      <c r="I135" s="7"/>
      <c r="J135" s="6"/>
      <c r="K135" s="79"/>
      <c r="L135" s="79"/>
      <c r="M135" s="79"/>
      <c r="N135" s="79"/>
      <c r="O135" s="79"/>
      <c r="P135" s="79"/>
      <c r="Q135" s="79"/>
    </row>
    <row r="136" spans="1:17" s="3" customFormat="1" ht="85.5" customHeight="1" x14ac:dyDescent="0.25">
      <c r="A136" s="145" t="s">
        <v>207</v>
      </c>
      <c r="B136" s="145" t="s">
        <v>208</v>
      </c>
      <c r="C136" s="145" t="s">
        <v>205</v>
      </c>
      <c r="D136" s="4" t="s">
        <v>209</v>
      </c>
      <c r="E136" s="41" t="s">
        <v>259</v>
      </c>
      <c r="F136" s="41" t="s">
        <v>263</v>
      </c>
      <c r="G136" s="5">
        <f t="shared" si="43"/>
        <v>3602500</v>
      </c>
      <c r="H136" s="7">
        <v>2902500</v>
      </c>
      <c r="I136" s="7">
        <v>700000</v>
      </c>
      <c r="J136" s="6">
        <v>700000</v>
      </c>
      <c r="K136" s="79"/>
      <c r="L136" s="79"/>
      <c r="M136" s="79"/>
      <c r="N136" s="79"/>
      <c r="O136" s="79"/>
      <c r="P136" s="79"/>
      <c r="Q136" s="79"/>
    </row>
    <row r="137" spans="1:17" s="105" customFormat="1" ht="39" customHeight="1" x14ac:dyDescent="0.3">
      <c r="A137" s="97" t="s">
        <v>210</v>
      </c>
      <c r="B137" s="98"/>
      <c r="C137" s="97"/>
      <c r="D137" s="99" t="s">
        <v>211</v>
      </c>
      <c r="E137" s="100"/>
      <c r="F137" s="101"/>
      <c r="G137" s="102">
        <f t="shared" si="43"/>
        <v>14314770</v>
      </c>
      <c r="H137" s="102">
        <f t="shared" ref="H137:J139" si="44">H138</f>
        <v>13281770</v>
      </c>
      <c r="I137" s="102">
        <f t="shared" si="44"/>
        <v>1033000</v>
      </c>
      <c r="J137" s="103">
        <f t="shared" si="44"/>
        <v>1033000</v>
      </c>
      <c r="K137" s="104"/>
      <c r="L137" s="104"/>
      <c r="M137" s="104"/>
      <c r="N137" s="104"/>
      <c r="O137" s="104"/>
      <c r="P137" s="104"/>
      <c r="Q137" s="104"/>
    </row>
    <row r="138" spans="1:17" s="3" customFormat="1" ht="45" customHeight="1" x14ac:dyDescent="0.25">
      <c r="A138" s="1" t="s">
        <v>212</v>
      </c>
      <c r="B138" s="32"/>
      <c r="C138" s="1"/>
      <c r="D138" s="33" t="s">
        <v>211</v>
      </c>
      <c r="E138" s="57"/>
      <c r="F138" s="106"/>
      <c r="G138" s="34">
        <f t="shared" si="43"/>
        <v>14314770</v>
      </c>
      <c r="H138" s="34">
        <f t="shared" si="44"/>
        <v>13281770</v>
      </c>
      <c r="I138" s="34">
        <f t="shared" si="44"/>
        <v>1033000</v>
      </c>
      <c r="J138" s="35">
        <f t="shared" si="44"/>
        <v>1033000</v>
      </c>
      <c r="K138" s="79"/>
      <c r="L138" s="79"/>
      <c r="M138" s="79"/>
      <c r="N138" s="79"/>
      <c r="O138" s="79"/>
      <c r="P138" s="79"/>
      <c r="Q138" s="79"/>
    </row>
    <row r="139" spans="1:17" s="3" customFormat="1" ht="47.55" customHeight="1" x14ac:dyDescent="0.25">
      <c r="A139" s="1" t="s">
        <v>213</v>
      </c>
      <c r="B139" s="1" t="s">
        <v>17</v>
      </c>
      <c r="C139" s="1"/>
      <c r="D139" s="2" t="s">
        <v>18</v>
      </c>
      <c r="E139" s="57"/>
      <c r="F139" s="106"/>
      <c r="G139" s="34">
        <f t="shared" si="43"/>
        <v>14314770</v>
      </c>
      <c r="H139" s="34">
        <f t="shared" si="44"/>
        <v>13281770</v>
      </c>
      <c r="I139" s="34">
        <f t="shared" si="44"/>
        <v>1033000</v>
      </c>
      <c r="J139" s="35">
        <f t="shared" si="44"/>
        <v>1033000</v>
      </c>
      <c r="K139" s="79"/>
      <c r="L139" s="79"/>
      <c r="M139" s="79"/>
      <c r="N139" s="79"/>
      <c r="O139" s="79"/>
      <c r="P139" s="79"/>
      <c r="Q139" s="79"/>
    </row>
    <row r="140" spans="1:17" s="3" customFormat="1" ht="76.5" customHeight="1" x14ac:dyDescent="0.25">
      <c r="A140" s="89" t="s">
        <v>214</v>
      </c>
      <c r="B140" s="89" t="s">
        <v>20</v>
      </c>
      <c r="C140" s="89" t="s">
        <v>21</v>
      </c>
      <c r="D140" s="4" t="s">
        <v>22</v>
      </c>
      <c r="E140" s="41" t="s">
        <v>235</v>
      </c>
      <c r="F140" s="41" t="s">
        <v>236</v>
      </c>
      <c r="G140" s="5">
        <f t="shared" si="43"/>
        <v>14314770</v>
      </c>
      <c r="H140" s="7">
        <v>13281770</v>
      </c>
      <c r="I140" s="7">
        <v>1033000</v>
      </c>
      <c r="J140" s="6">
        <v>1033000</v>
      </c>
      <c r="K140" s="79"/>
      <c r="L140" s="79"/>
      <c r="M140" s="79"/>
      <c r="N140" s="79"/>
      <c r="O140" s="79"/>
      <c r="P140" s="79"/>
      <c r="Q140" s="79"/>
    </row>
    <row r="141" spans="1:17" s="105" customFormat="1" ht="47.4" customHeight="1" x14ac:dyDescent="0.3">
      <c r="A141" s="97" t="s">
        <v>215</v>
      </c>
      <c r="B141" s="98"/>
      <c r="C141" s="97"/>
      <c r="D141" s="99" t="s">
        <v>216</v>
      </c>
      <c r="E141" s="100"/>
      <c r="F141" s="101"/>
      <c r="G141" s="102">
        <f t="shared" si="43"/>
        <v>107614321</v>
      </c>
      <c r="H141" s="102">
        <f t="shared" ref="H141:J141" si="45">H142</f>
        <v>4239392</v>
      </c>
      <c r="I141" s="102">
        <f t="shared" si="45"/>
        <v>103374929</v>
      </c>
      <c r="J141" s="103">
        <f t="shared" si="45"/>
        <v>26874929</v>
      </c>
      <c r="K141" s="104"/>
      <c r="L141" s="104"/>
      <c r="M141" s="104"/>
      <c r="N141" s="104"/>
      <c r="O141" s="104"/>
      <c r="P141" s="104"/>
      <c r="Q141" s="104"/>
    </row>
    <row r="142" spans="1:17" s="3" customFormat="1" ht="45" customHeight="1" x14ac:dyDescent="0.25">
      <c r="A142" s="1" t="s">
        <v>217</v>
      </c>
      <c r="B142" s="32"/>
      <c r="C142" s="1"/>
      <c r="D142" s="33" t="s">
        <v>216</v>
      </c>
      <c r="E142" s="57"/>
      <c r="F142" s="106"/>
      <c r="G142" s="34">
        <f t="shared" si="43"/>
        <v>107614321</v>
      </c>
      <c r="H142" s="34">
        <f t="shared" ref="H142:J142" si="46">H143+H146</f>
        <v>4239392</v>
      </c>
      <c r="I142" s="34">
        <f t="shared" si="46"/>
        <v>103374929</v>
      </c>
      <c r="J142" s="35">
        <f t="shared" si="46"/>
        <v>26874929</v>
      </c>
      <c r="K142" s="79"/>
      <c r="L142" s="79"/>
      <c r="M142" s="79"/>
      <c r="N142" s="79"/>
      <c r="O142" s="79"/>
      <c r="P142" s="79"/>
      <c r="Q142" s="79"/>
    </row>
    <row r="143" spans="1:17" s="12" customFormat="1" ht="37.5" customHeight="1" x14ac:dyDescent="0.35">
      <c r="A143" s="1" t="s">
        <v>218</v>
      </c>
      <c r="B143" s="1" t="s">
        <v>56</v>
      </c>
      <c r="C143" s="1"/>
      <c r="D143" s="2" t="s">
        <v>57</v>
      </c>
      <c r="E143" s="57"/>
      <c r="F143" s="106"/>
      <c r="G143" s="34">
        <f t="shared" si="43"/>
        <v>85000000</v>
      </c>
      <c r="H143" s="34">
        <f t="shared" ref="H143:J144" si="47">H144</f>
        <v>0</v>
      </c>
      <c r="I143" s="34">
        <f t="shared" si="47"/>
        <v>85000000</v>
      </c>
      <c r="J143" s="35">
        <f t="shared" si="47"/>
        <v>8500000</v>
      </c>
      <c r="K143" s="82"/>
      <c r="L143" s="82"/>
      <c r="M143" s="82"/>
      <c r="N143" s="82"/>
      <c r="O143" s="82"/>
      <c r="P143" s="82"/>
      <c r="Q143" s="82"/>
    </row>
    <row r="144" spans="1:17" s="12" customFormat="1" ht="40.049999999999997" customHeight="1" x14ac:dyDescent="0.35">
      <c r="A144" s="1" t="s">
        <v>219</v>
      </c>
      <c r="B144" s="1" t="s">
        <v>58</v>
      </c>
      <c r="C144" s="32"/>
      <c r="D144" s="2" t="s">
        <v>59</v>
      </c>
      <c r="E144" s="57"/>
      <c r="F144" s="106"/>
      <c r="G144" s="34">
        <f t="shared" si="43"/>
        <v>85000000</v>
      </c>
      <c r="H144" s="34">
        <f t="shared" si="47"/>
        <v>0</v>
      </c>
      <c r="I144" s="34">
        <f t="shared" si="47"/>
        <v>85000000</v>
      </c>
      <c r="J144" s="35">
        <f t="shared" si="47"/>
        <v>8500000</v>
      </c>
      <c r="K144" s="82"/>
      <c r="L144" s="82"/>
      <c r="M144" s="82"/>
      <c r="N144" s="82"/>
      <c r="O144" s="82"/>
      <c r="P144" s="82"/>
      <c r="Q144" s="82"/>
    </row>
    <row r="145" spans="1:17" s="3" customFormat="1" ht="90" customHeight="1" x14ac:dyDescent="0.25">
      <c r="A145" s="89" t="s">
        <v>220</v>
      </c>
      <c r="B145" s="89" t="s">
        <v>221</v>
      </c>
      <c r="C145" s="89" t="s">
        <v>72</v>
      </c>
      <c r="D145" s="4" t="s">
        <v>222</v>
      </c>
      <c r="E145" s="41" t="s">
        <v>235</v>
      </c>
      <c r="F145" s="41" t="s">
        <v>236</v>
      </c>
      <c r="G145" s="5">
        <f t="shared" si="43"/>
        <v>85000000</v>
      </c>
      <c r="H145" s="7"/>
      <c r="I145" s="7">
        <v>85000000</v>
      </c>
      <c r="J145" s="6">
        <v>8500000</v>
      </c>
      <c r="K145" s="79"/>
      <c r="L145" s="79"/>
      <c r="M145" s="79"/>
      <c r="N145" s="79"/>
      <c r="O145" s="79"/>
      <c r="P145" s="79"/>
      <c r="Q145" s="79"/>
    </row>
    <row r="146" spans="1:17" s="3" customFormat="1" ht="30" customHeight="1" x14ac:dyDescent="0.25">
      <c r="A146" s="1" t="s">
        <v>244</v>
      </c>
      <c r="B146" s="1" t="s">
        <v>223</v>
      </c>
      <c r="C146" s="1"/>
      <c r="D146" s="2" t="s">
        <v>224</v>
      </c>
      <c r="E146" s="57"/>
      <c r="F146" s="106"/>
      <c r="G146" s="34">
        <f t="shared" si="43"/>
        <v>22614321</v>
      </c>
      <c r="H146" s="34">
        <f t="shared" ref="H146:J146" si="48">H147</f>
        <v>4239392</v>
      </c>
      <c r="I146" s="34">
        <f t="shared" si="48"/>
        <v>18374929</v>
      </c>
      <c r="J146" s="35">
        <f t="shared" si="48"/>
        <v>18374929</v>
      </c>
      <c r="K146" s="79"/>
      <c r="L146" s="79"/>
      <c r="M146" s="79"/>
      <c r="N146" s="79"/>
      <c r="O146" s="79"/>
      <c r="P146" s="79"/>
      <c r="Q146" s="79"/>
    </row>
    <row r="147" spans="1:17" s="3" customFormat="1" ht="79.95" customHeight="1" x14ac:dyDescent="0.25">
      <c r="A147" s="1" t="s">
        <v>245</v>
      </c>
      <c r="B147" s="1" t="s">
        <v>225</v>
      </c>
      <c r="C147" s="1"/>
      <c r="D147" s="2" t="s">
        <v>226</v>
      </c>
      <c r="E147" s="57"/>
      <c r="F147" s="106"/>
      <c r="G147" s="34">
        <f>H147+I147</f>
        <v>22614321</v>
      </c>
      <c r="H147" s="34">
        <f>H149+H148</f>
        <v>4239392</v>
      </c>
      <c r="I147" s="34">
        <f t="shared" ref="I147:J147" si="49">I149+I148</f>
        <v>18374929</v>
      </c>
      <c r="J147" s="35">
        <f t="shared" si="49"/>
        <v>18374929</v>
      </c>
      <c r="K147" s="79"/>
      <c r="L147" s="79"/>
      <c r="M147" s="79"/>
      <c r="N147" s="79"/>
      <c r="O147" s="79"/>
      <c r="P147" s="79"/>
      <c r="Q147" s="79"/>
    </row>
    <row r="148" spans="1:17" s="38" customFormat="1" ht="76.95" customHeight="1" x14ac:dyDescent="0.4">
      <c r="A148" s="181">
        <v>3719710</v>
      </c>
      <c r="B148" s="181" t="s">
        <v>363</v>
      </c>
      <c r="C148" s="181" t="s">
        <v>20</v>
      </c>
      <c r="D148" s="37" t="s">
        <v>364</v>
      </c>
      <c r="E148" s="174" t="s">
        <v>354</v>
      </c>
      <c r="F148" s="41"/>
      <c r="G148" s="53">
        <f t="shared" ref="G148:G149" si="50">H148+I148</f>
        <v>1624772</v>
      </c>
      <c r="H148" s="185">
        <f>2224027-599255</f>
        <v>1624772</v>
      </c>
      <c r="I148" s="52"/>
      <c r="J148" s="50"/>
      <c r="K148" s="81"/>
      <c r="L148" s="81"/>
      <c r="M148" s="81"/>
      <c r="N148" s="81"/>
      <c r="O148" s="186">
        <v>769972742</v>
      </c>
      <c r="P148" s="81"/>
      <c r="Q148" s="81"/>
    </row>
    <row r="149" spans="1:17" s="51" customFormat="1" ht="69" customHeight="1" x14ac:dyDescent="0.25">
      <c r="A149" s="188" t="s">
        <v>243</v>
      </c>
      <c r="B149" s="189">
        <v>9770</v>
      </c>
      <c r="C149" s="188" t="s">
        <v>20</v>
      </c>
      <c r="D149" s="190" t="s">
        <v>228</v>
      </c>
      <c r="E149" s="41" t="s">
        <v>235</v>
      </c>
      <c r="F149" s="41" t="s">
        <v>236</v>
      </c>
      <c r="G149" s="53">
        <f t="shared" si="50"/>
        <v>20989549</v>
      </c>
      <c r="H149" s="52">
        <v>2614620</v>
      </c>
      <c r="I149" s="52">
        <v>18374929</v>
      </c>
      <c r="J149" s="50">
        <v>18374929</v>
      </c>
      <c r="K149" s="85"/>
      <c r="L149" s="85"/>
      <c r="M149" s="85"/>
      <c r="N149" s="85"/>
      <c r="O149" s="85"/>
      <c r="P149" s="85"/>
      <c r="Q149" s="85"/>
    </row>
    <row r="150" spans="1:17" ht="40.5" customHeight="1" x14ac:dyDescent="0.3">
      <c r="A150" s="130" t="s">
        <v>8</v>
      </c>
      <c r="B150" s="130" t="s">
        <v>8</v>
      </c>
      <c r="C150" s="130" t="s">
        <v>8</v>
      </c>
      <c r="D150" s="131" t="s">
        <v>9</v>
      </c>
      <c r="E150" s="130" t="s">
        <v>8</v>
      </c>
      <c r="F150" s="130" t="s">
        <v>8</v>
      </c>
      <c r="G150" s="45">
        <f>H150+I150</f>
        <v>769369662</v>
      </c>
      <c r="H150" s="45">
        <f>H141+H137+H131+H120+H115+H109+H104+H94+H75+H65+H61+H48+H33+H24+H18+H14+H126</f>
        <v>650677733</v>
      </c>
      <c r="I150" s="45">
        <f>I141+I137+I131+I120+I115+I109+I104+I94+I75+I65+I61+I48+I33+I24+I18+I14+I126</f>
        <v>118691929</v>
      </c>
      <c r="J150" s="45">
        <f>J141+J137+J131+J120+J115+J109+J104+J94+J75+J65+J61+J48+J33+J24+J18+J14+J126</f>
        <v>42191929</v>
      </c>
    </row>
    <row r="151" spans="1:17" ht="18" x14ac:dyDescent="0.35">
      <c r="A151" s="132"/>
      <c r="B151" s="132"/>
      <c r="C151" s="132"/>
      <c r="D151" s="132"/>
      <c r="E151" s="132"/>
      <c r="F151" s="132"/>
      <c r="G151" s="184"/>
    </row>
    <row r="152" spans="1:17" ht="18" x14ac:dyDescent="0.35">
      <c r="A152" s="132"/>
      <c r="B152" s="132"/>
      <c r="C152" s="132"/>
      <c r="D152" s="132"/>
      <c r="E152" s="132"/>
      <c r="F152" s="132"/>
    </row>
    <row r="153" spans="1:17" ht="18" x14ac:dyDescent="0.35">
      <c r="A153" s="132"/>
      <c r="B153" s="132"/>
      <c r="C153" s="132"/>
      <c r="D153" s="132"/>
      <c r="E153" s="132"/>
      <c r="F153" s="132"/>
    </row>
    <row r="154" spans="1:17" ht="18" x14ac:dyDescent="0.35">
      <c r="A154" s="132"/>
      <c r="B154" s="132"/>
      <c r="C154" s="132"/>
      <c r="D154" s="132"/>
      <c r="E154" s="132"/>
      <c r="F154" s="132"/>
    </row>
    <row r="155" spans="1:17" ht="18" x14ac:dyDescent="0.35">
      <c r="A155" s="132"/>
      <c r="B155" s="132"/>
      <c r="C155" s="132"/>
      <c r="D155" s="132"/>
      <c r="E155" s="132"/>
      <c r="F155" s="132"/>
    </row>
    <row r="156" spans="1:17" ht="18" x14ac:dyDescent="0.35">
      <c r="A156" s="132"/>
      <c r="B156" s="132"/>
      <c r="C156" s="132"/>
      <c r="D156" s="132"/>
      <c r="E156" s="132"/>
      <c r="F156" s="132"/>
    </row>
    <row r="162" spans="1:10" ht="25.2" x14ac:dyDescent="0.45">
      <c r="A162" s="59" t="s">
        <v>267</v>
      </c>
      <c r="B162" s="134"/>
      <c r="C162" s="134"/>
      <c r="D162" s="134"/>
      <c r="E162" s="134"/>
      <c r="F162" s="134"/>
      <c r="G162" s="134"/>
      <c r="H162" s="60" t="s">
        <v>268</v>
      </c>
      <c r="I162" s="60"/>
      <c r="J162" s="135"/>
    </row>
    <row r="163" spans="1:10" ht="25.2" x14ac:dyDescent="0.45">
      <c r="A163" s="59"/>
      <c r="B163" s="134"/>
      <c r="C163" s="134"/>
      <c r="D163" s="134"/>
      <c r="E163" s="134"/>
      <c r="F163" s="134"/>
      <c r="G163" s="134"/>
      <c r="H163" s="60"/>
      <c r="I163" s="60"/>
      <c r="J163" s="135"/>
    </row>
    <row r="164" spans="1:10" ht="25.2" x14ac:dyDescent="0.45">
      <c r="A164" s="59"/>
      <c r="B164" s="134"/>
      <c r="C164" s="134"/>
      <c r="D164" s="134"/>
      <c r="E164" s="134"/>
      <c r="F164" s="134"/>
      <c r="G164" s="134"/>
      <c r="H164" s="60"/>
      <c r="I164" s="60"/>
      <c r="J164" s="135"/>
    </row>
    <row r="165" spans="1:10" ht="25.2" x14ac:dyDescent="0.45">
      <c r="A165" s="134"/>
      <c r="B165" s="134"/>
      <c r="C165" s="134"/>
      <c r="D165" s="134"/>
      <c r="E165" s="134"/>
      <c r="F165" s="134"/>
      <c r="G165" s="134"/>
      <c r="H165" s="134"/>
      <c r="I165" s="136"/>
    </row>
    <row r="166" spans="1:10" ht="25.2" x14ac:dyDescent="0.45">
      <c r="A166" s="134" t="s">
        <v>269</v>
      </c>
      <c r="B166" s="134"/>
      <c r="C166" s="134"/>
      <c r="D166" s="134"/>
      <c r="E166" s="134"/>
      <c r="F166" s="134"/>
      <c r="G166" s="134"/>
      <c r="H166" s="134"/>
      <c r="I166" s="136"/>
    </row>
  </sheetData>
  <protectedRanges>
    <protectedRange sqref="F101:I103 F97:I97 F96:J96 F100:J100 F99:I99 F98:J98" name="Диапазон67"/>
    <protectedRange sqref="F73:J73" name="Диапазон67_2_1"/>
  </protectedRanges>
  <customSheetViews>
    <customSheetView guid="{8A262A9E-49FC-4FED-BC95-35BB8B223241}" scale="40" showPageBreaks="1" printArea="1" view="pageBreakPreview">
      <pane xSplit="4" ySplit="13" topLeftCell="E141" activePane="bottomRight" state="frozen"/>
      <selection pane="bottomRight" activeCell="H146" sqref="H146"/>
      <rowBreaks count="3" manualBreakCount="3">
        <brk id="116" max="9" man="1"/>
        <brk id="136" max="9" man="1"/>
        <brk id="159" max="9" man="1"/>
      </rowBreaks>
      <pageMargins left="0" right="0" top="0.74803149606299213" bottom="0.35433070866141736" header="0.31496062992125984" footer="0.31496062992125984"/>
      <pageSetup paperSize="9" scale="50" orientation="landscape" r:id="rId1"/>
    </customSheetView>
    <customSheetView guid="{8BEB7BAD-FBD0-4B93-ABA3-4A6944D928B5}" scale="70" showPageBreaks="1" printArea="1">
      <pane xSplit="4" ySplit="13" topLeftCell="E52" activePane="bottomRight" state="frozen"/>
      <selection pane="bottomRight" activeCell="H71" sqref="H71"/>
      <pageMargins left="0" right="0" top="0.74803149606299213" bottom="0.35433070866141736" header="0.31496062992125984" footer="0.31496062992125984"/>
      <pageSetup paperSize="9" scale="52" orientation="landscape" r:id="rId2"/>
    </customSheetView>
    <customSheetView guid="{09D8F237-DB20-4063-8F0F-7FE0DFC9EDA1}" scale="70" showPageBreaks="1" printArea="1" view="pageBreakPreview">
      <pane xSplit="4" ySplit="10" topLeftCell="E101" activePane="bottomRight" state="frozen"/>
      <selection pane="bottomRight" activeCell="E104" sqref="E104"/>
      <pageMargins left="0" right="0" top="0.74803149606299213" bottom="0.35433070866141736" header="0.31496062992125984" footer="0.31496062992125984"/>
      <pageSetup paperSize="9" scale="51" orientation="landscape" r:id="rId3"/>
    </customSheetView>
    <customSheetView guid="{38C7BBBF-03E4-4C92-B7CF-AECB340314EC}" scale="70" showPageBreaks="1" printArea="1">
      <pane ySplit="12" topLeftCell="A13" activePane="bottomLeft" state="frozen"/>
      <selection pane="bottomLeft" activeCell="A13" sqref="A13:XFD13"/>
      <pageMargins left="0" right="0" top="1.1000000000000001" bottom="0.35433070866141736" header="0.31496062992125984" footer="0.31496062992125984"/>
      <pageSetup paperSize="9" scale="50" orientation="landscape" r:id="rId4"/>
    </customSheetView>
    <customSheetView guid="{B2F548A5-41A6-4223-8252-6C7951B9A34C}" scale="70" showPageBreaks="1" printArea="1" view="pageBreakPreview">
      <pane xSplit="4" ySplit="10" topLeftCell="F86" activePane="bottomRight" state="frozen"/>
      <selection pane="bottomRight" activeCell="I88" sqref="I88:J88"/>
      <pageMargins left="0" right="0" top="0.74803149606299213" bottom="0.35433070866141736" header="0.31496062992125984" footer="0.31496062992125984"/>
      <pageSetup paperSize="9" scale="53" orientation="landscape" r:id="rId5"/>
    </customSheetView>
    <customSheetView guid="{9C161BBF-135D-44B3-9D7D-22BBE7430F50}" scale="73" showPageBreaks="1" printArea="1" view="pageBreakPreview">
      <pane xSplit="4" ySplit="13" topLeftCell="E47" activePane="bottomRight" state="frozen"/>
      <selection pane="bottomRight" activeCell="J52" sqref="J52"/>
      <rowBreaks count="3" manualBreakCount="3">
        <brk id="117" max="9" man="1"/>
        <brk id="137" max="9" man="1"/>
        <brk id="160" max="9" man="1"/>
      </rowBreaks>
      <pageMargins left="0" right="0" top="0.74803149606299213" bottom="0.35433070866141736" header="0.31496062992125984" footer="0.31496062992125984"/>
      <pageSetup paperSize="9" scale="50" orientation="landscape" r:id="rId6"/>
    </customSheetView>
    <customSheetView guid="{1C83FA34-FAF8-4826-BC6C-B92A3775089E}" scale="70">
      <pane xSplit="4" ySplit="13" topLeftCell="G14" activePane="bottomRight" state="frozen"/>
      <selection pane="bottomRight" activeCell="H180" sqref="H180"/>
      <pageMargins left="0" right="0" top="0.74803149606299213" bottom="0.35433070866141736" header="0.31496062992125984" footer="0.31496062992125984"/>
      <pageSetup paperSize="9" scale="52" orientation="landscape" r:id="rId7"/>
    </customSheetView>
    <customSheetView guid="{7E0CE5EF-1647-453A-9D42-AAD2F9B97001}" scale="70" showPageBreaks="1" printArea="1" view="pageBreakPreview">
      <pane xSplit="4" ySplit="10" topLeftCell="E158" activePane="bottomRight" state="frozen"/>
      <selection pane="bottomRight" activeCell="E158" sqref="E158"/>
      <pageMargins left="0" right="0" top="0.74803149606299213" bottom="0.35433070866141736" header="0.31496062992125984" footer="0.31496062992125984"/>
      <pageSetup paperSize="9" scale="53" orientation="landscape" r:id="rId8"/>
    </customSheetView>
    <customSheetView guid="{31DE788D-C0AE-43B1-99E8-1FB38E58D789}" scale="60" showPageBreaks="1" printArea="1" hiddenRows="1" view="pageBreakPreview">
      <pane xSplit="4" ySplit="10" topLeftCell="E122" activePane="bottomRight" state="frozen"/>
      <selection pane="bottomRight" activeCell="C126" sqref="C126"/>
      <pageMargins left="0" right="0" top="0.74803149606299213" bottom="0.35433070866141736" header="0.31496062992125984" footer="0.31496062992125984"/>
      <pageSetup paperSize="9" scale="53" orientation="landscape" r:id="rId9"/>
    </customSheetView>
    <customSheetView guid="{5789823B-C598-4FE1-B5F0-41AB6B0F0A51}" scale="70" showPageBreaks="1" printArea="1" hiddenRows="1" view="pageBreakPreview">
      <pane xSplit="4" ySplit="10" topLeftCell="E43" activePane="bottomRight" state="frozen"/>
      <selection pane="bottomRight" activeCell="E73" sqref="E73"/>
      <pageMargins left="0" right="0" top="0.74803149606299213" bottom="0.35433070866141736" header="0.31496062992125984" footer="0.31496062992125984"/>
      <pageSetup paperSize="9" scale="53" orientation="landscape" r:id="rId10"/>
    </customSheetView>
    <customSheetView guid="{3B567B8A-3C01-4155-BA49-A0029CEBF171}" scale="70">
      <pane xSplit="4" ySplit="10" topLeftCell="E128" activePane="bottomRight" state="frozen"/>
      <selection pane="bottomRight" activeCell="I133" sqref="I133"/>
      <pageMargins left="0" right="0" top="0.74803149606299213" bottom="0.35433070866141736" header="0.31496062992125984" footer="0.31496062992125984"/>
      <pageSetup paperSize="9" scale="52" orientation="landscape" r:id="rId11"/>
    </customSheetView>
    <customSheetView guid="{1DEF7FC1-FE10-4FD6-BD2B-06D3EE7306C7}" scale="75" showPageBreaks="1" printArea="1" hiddenRows="1" view="pageBreakPreview">
      <pane xSplit="4" ySplit="10" topLeftCell="E182" activePane="bottomRight" state="frozen"/>
      <selection pane="bottomRight" activeCell="M183" sqref="M183"/>
      <pageMargins left="0" right="0" top="0.74803149606299213" bottom="0.35433070866141736" header="0.31496062992125984" footer="0.31496062992125984"/>
      <pageSetup paperSize="9" scale="53" orientation="landscape" r:id="rId12"/>
    </customSheetView>
    <customSheetView guid="{C0D93A25-745F-4AC1-8E59-77FDC5A114D3}" scale="70" showPageBreaks="1" printArea="1">
      <pane xSplit="4" ySplit="10" topLeftCell="E81" activePane="bottomRight" state="frozen"/>
      <selection pane="bottomRight" activeCell="E82" sqref="E82"/>
      <pageMargins left="0" right="0" top="0.74803149606299213" bottom="0.35433070866141736" header="0.31496062992125984" footer="0.31496062992125984"/>
      <pageSetup paperSize="9" scale="53" orientation="landscape" r:id="rId13"/>
    </customSheetView>
    <customSheetView guid="{95C79A0E-29F1-465C-ADC6-D367E453F7AA}" scale="60" showPageBreaks="1" printArea="1" view="pageBreakPreview">
      <pane xSplit="4" ySplit="10" topLeftCell="E32" activePane="bottomRight" state="frozen"/>
      <selection pane="bottomRight" activeCell="E39" sqref="E39"/>
      <pageMargins left="0" right="0" top="0.74803149606299213" bottom="0.35433070866141736" header="0.31496062992125984" footer="0.31496062992125984"/>
      <pageSetup paperSize="9" scale="53" orientation="landscape" r:id="rId14"/>
    </customSheetView>
    <customSheetView guid="{C5B8C2F1-6BAE-42C8-8DCA-70E93062798E}" scale="60" showPageBreaks="1" printArea="1" view="pageBreakPreview">
      <pane xSplit="4" ySplit="10" topLeftCell="E179" activePane="bottomRight" state="frozen"/>
      <selection pane="bottomRight" activeCell="C179" sqref="C179"/>
      <pageMargins left="0" right="0" top="0.74803149606299213" bottom="0.35433070866141736" header="0.31496062992125984" footer="0.31496062992125984"/>
      <pageSetup paperSize="9" scale="50" orientation="landscape" r:id="rId15"/>
    </customSheetView>
  </customSheetViews>
  <mergeCells count="39">
    <mergeCell ref="G1:J1"/>
    <mergeCell ref="F10:F12"/>
    <mergeCell ref="G10:G12"/>
    <mergeCell ref="H10:H12"/>
    <mergeCell ref="I10:J10"/>
    <mergeCell ref="I11:I12"/>
    <mergeCell ref="A4:J4"/>
    <mergeCell ref="A5:J5"/>
    <mergeCell ref="E10:E12"/>
    <mergeCell ref="D10:D12"/>
    <mergeCell ref="C10:C12"/>
    <mergeCell ref="A7:D7"/>
    <mergeCell ref="A8:D8"/>
    <mergeCell ref="A21:A23"/>
    <mergeCell ref="A81:A83"/>
    <mergeCell ref="A84:A86"/>
    <mergeCell ref="B84:B86"/>
    <mergeCell ref="C84:C86"/>
    <mergeCell ref="D84:D86"/>
    <mergeCell ref="B10:B12"/>
    <mergeCell ref="A10:A12"/>
    <mergeCell ref="E55:F55"/>
    <mergeCell ref="E81:F81"/>
    <mergeCell ref="D81:D83"/>
    <mergeCell ref="C81:C83"/>
    <mergeCell ref="B81:B83"/>
    <mergeCell ref="D56:D57"/>
    <mergeCell ref="A29:A32"/>
    <mergeCell ref="B29:B32"/>
    <mergeCell ref="C29:C32"/>
    <mergeCell ref="D29:D32"/>
    <mergeCell ref="C55:C57"/>
    <mergeCell ref="A55:A57"/>
    <mergeCell ref="B55:B57"/>
    <mergeCell ref="E21:F21"/>
    <mergeCell ref="D21:D23"/>
    <mergeCell ref="C21:C23"/>
    <mergeCell ref="B21:B23"/>
    <mergeCell ref="E29:F29"/>
  </mergeCells>
  <pageMargins left="0" right="0" top="0.74803149606299213" bottom="0.35433070866141736" header="0.31496062992125984" footer="0.31496062992125984"/>
  <pageSetup paperSize="9" scale="50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Кривенко Наталія</cp:lastModifiedBy>
  <cp:lastPrinted>2019-11-26T07:38:31Z</cp:lastPrinted>
  <dcterms:created xsi:type="dcterms:W3CDTF">2018-12-04T16:46:29Z</dcterms:created>
  <dcterms:modified xsi:type="dcterms:W3CDTF">2019-11-26T12:44:32Z</dcterms:modified>
</cp:coreProperties>
</file>