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\2020\сесія бюджет 2020\26-11-2019\"/>
    </mc:Choice>
  </mc:AlternateContent>
  <bookViews>
    <workbookView xWindow="0" yWindow="0" windowWidth="19200" windowHeight="73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Лист1!$K$1:$K$126</definedName>
    <definedName name="Z_0D7111AA_3ED7_48B4_A0C0_F05C50AD562B_.wvu.FilterData" localSheetId="0" hidden="1">Лист1!$K$1:$K$126</definedName>
    <definedName name="Z_12295DD7_D6CE_4556_8C2C_6319612760F3_.wvu.FilterData" localSheetId="0" hidden="1">Лист1!$K$1:$K$126</definedName>
    <definedName name="Z_12295DD7_D6CE_4556_8C2C_6319612760F3_.wvu.PrintArea" localSheetId="0" hidden="1">Лист1!$A$1:$J$109</definedName>
    <definedName name="Z_12295DD7_D6CE_4556_8C2C_6319612760F3_.wvu.PrintTitles" localSheetId="0" hidden="1">Лист1!$9:$10</definedName>
    <definedName name="Z_129C8072_B29D_4802_B4F5_04E75E135E58_.wvu.FilterData" localSheetId="0" hidden="1">Лист1!$K$1:$K$126</definedName>
    <definedName name="Z_129C8072_B29D_4802_B4F5_04E75E135E58_.wvu.PrintArea" localSheetId="0" hidden="1">Лист1!$A$1:$J$109</definedName>
    <definedName name="Z_129C8072_B29D_4802_B4F5_04E75E135E58_.wvu.PrintTitles" localSheetId="0" hidden="1">Лист1!$9:$10</definedName>
    <definedName name="Z_1B1E6EFB_5EA9_402D_8D78_EE395BAAE46D_.wvu.FilterData" localSheetId="0" hidden="1">Лист1!$K$1:$K$126</definedName>
    <definedName name="Z_1B1E6EFB_5EA9_402D_8D78_EE395BAAE46D_.wvu.PrintArea" localSheetId="0" hidden="1">Лист1!$A$1:$J$109</definedName>
    <definedName name="Z_1B1E6EFB_5EA9_402D_8D78_EE395BAAE46D_.wvu.PrintTitles" localSheetId="0" hidden="1">Лист1!$9:$10</definedName>
    <definedName name="Z_1F3ADBF3_0A6D_41D1_9FC2_108BD59A2F58_.wvu.FilterData" localSheetId="0" hidden="1">Лист1!$K$1:$K$126</definedName>
    <definedName name="Z_1F3ADBF3_0A6D_41D1_9FC2_108BD59A2F58_.wvu.PrintArea" localSheetId="0" hidden="1">Лист1!$A$1:$J$109</definedName>
    <definedName name="Z_1F3ADBF3_0A6D_41D1_9FC2_108BD59A2F58_.wvu.PrintTitles" localSheetId="0" hidden="1">Лист1!$9:$10</definedName>
    <definedName name="Z_21E4B11F_2E5A_4A22_A1D6_C17977873B11_.wvu.FilterData" localSheetId="0" hidden="1">Лист1!$K$1:$K$111</definedName>
    <definedName name="Z_23D2E5E1_AEC2_4421_A16B_26B65D234FF1_.wvu.FilterData" localSheetId="0" hidden="1">Лист1!$K$1:$K$126</definedName>
    <definedName name="Z_31E7F043_9B0A_4D46_8867_563BE4D7702A_.wvu.FilterData" localSheetId="0" hidden="1">Лист1!$K$1:$K$111</definedName>
    <definedName name="Z_31E7F043_9B0A_4D46_8867_563BE4D7702A_.wvu.PrintArea" localSheetId="0" hidden="1">Лист1!$A$1:$J$109</definedName>
    <definedName name="Z_31E7F043_9B0A_4D46_8867_563BE4D7702A_.wvu.PrintTitles" localSheetId="0" hidden="1">Лист1!$9:$10</definedName>
    <definedName name="Z_6260B537_3043_4371_B667_17970934827F_.wvu.FilterData" localSheetId="0" hidden="1">Лист1!$K$1:$K$126</definedName>
    <definedName name="Z_6B57FB9B_57DB_47AC_93DD_AA9303178C7A_.wvu.FilterData" localSheetId="0" hidden="1">Лист1!$K$1:$K$111</definedName>
    <definedName name="Z_755B5CBD_22E9_407A_B3C2_3A5057615115_.wvu.FilterData" localSheetId="0" hidden="1">Лист1!$K$1:$K$111</definedName>
    <definedName name="Z_755B5CBD_22E9_407A_B3C2_3A5057615115_.wvu.PrintArea" localSheetId="0" hidden="1">Лист1!$A$1:$J$109</definedName>
    <definedName name="Z_755B5CBD_22E9_407A_B3C2_3A5057615115_.wvu.PrintTitles" localSheetId="0" hidden="1">Лист1!$9:$10</definedName>
    <definedName name="Z_77F40111_6F27_4A0D_A7EF_79B1E961273D_.wvu.FilterData" localSheetId="0" hidden="1">Лист1!$K$1:$K$111</definedName>
    <definedName name="Z_7C84E710_4AEC_448C_B55C_9C77D50ED4ED_.wvu.FilterData" localSheetId="0" hidden="1">Лист1!$K$1:$K$111</definedName>
    <definedName name="Z_85AF1F00_B678_4237_97E6_52374AAE9617_.wvu.FilterData" localSheetId="0" hidden="1">Лист1!$K$1:$K$111</definedName>
    <definedName name="Z_9EB3167A_329B_44DD_AEBB_427190FA8D79_.wvu.FilterData" localSheetId="0" hidden="1">Лист1!$K$1:$K$111</definedName>
    <definedName name="Z_9F3EE875_AC5E_4B50_9CDF_350AA83C00B8_.wvu.FilterData" localSheetId="0" hidden="1">Лист1!$K$1:$K$111</definedName>
    <definedName name="Z_B486B65F_8595_49DD_A3F2_C5A0D2164B7C_.wvu.FilterData" localSheetId="0" hidden="1">Лист1!$K$1:$K$111</definedName>
    <definedName name="Z_C505FA1F_97CC_4548_BD66_D19C151278F1_.wvu.FilterData" localSheetId="0" hidden="1">Лист1!$K$1:$K$111</definedName>
    <definedName name="Z_C5219591_8F31_4929_8AFA_F54768430BEC_.wvu.FilterData" localSheetId="0" hidden="1">Лист1!$K$1:$K$111</definedName>
    <definedName name="Z_C5219591_8F31_4929_8AFA_F54768430BEC_.wvu.PrintArea" localSheetId="0" hidden="1">Лист1!$A$1:$J$109</definedName>
    <definedName name="Z_C5219591_8F31_4929_8AFA_F54768430BEC_.wvu.PrintTitles" localSheetId="0" hidden="1">Лист1!$9:$10</definedName>
    <definedName name="Z_D57D9E76_AD48_4506_9708_52FAAB7A91FB_.wvu.FilterData" localSheetId="0" hidden="1">Лист1!$K$1:$K$111</definedName>
    <definedName name="Z_D65EB978_3555_40B8_B62A_E028FD5F0E39_.wvu.FilterData" localSheetId="0" hidden="1">Лист1!$K$1:$K$126</definedName>
    <definedName name="Z_D65EB978_3555_40B8_B62A_E028FD5F0E39_.wvu.PrintArea" localSheetId="0" hidden="1">Лист1!$A$1:$J$109</definedName>
    <definedName name="Z_D65EB978_3555_40B8_B62A_E028FD5F0E39_.wvu.PrintTitles" localSheetId="0" hidden="1">Лист1!$9:$10</definedName>
    <definedName name="Z_DDCCC7E1_1FEF_4F0E_B3C6_116C81DEF35F_.wvu.FilterData" localSheetId="0" hidden="1">Лист1!$K$1:$K$126</definedName>
    <definedName name="Z_DDCCC7E1_1FEF_4F0E_B3C6_116C81DEF35F_.wvu.PrintArea" localSheetId="0" hidden="1">Лист1!$A$1:$J$109</definedName>
    <definedName name="Z_DDCCC7E1_1FEF_4F0E_B3C6_116C81DEF35F_.wvu.PrintTitles" localSheetId="0" hidden="1">Лист1!$9:$10</definedName>
    <definedName name="Z_E4E8234F_E40E_4546_8D10_37BC3EC42E66_.wvu.FilterData" localSheetId="0" hidden="1">Лист1!$K$1:$K$126</definedName>
    <definedName name="Z_E4E8234F_E40E_4546_8D10_37BC3EC42E66_.wvu.PrintArea" localSheetId="0" hidden="1">Лист1!$A$1:$J$128</definedName>
    <definedName name="Z_E4E8234F_E40E_4546_8D10_37BC3EC42E66_.wvu.PrintTitles" localSheetId="0" hidden="1">Лист1!$9:$10</definedName>
    <definedName name="Z_E71CB5D7_8D2D_4F1C_B1F7_16100164BEDA_.wvu.FilterData" localSheetId="0" hidden="1">Лист1!$K$1:$K$109</definedName>
    <definedName name="Z_EB27C994_DACB_42AF_B4BD_F51198D119E2_.wvu.FilterData" localSheetId="0" hidden="1">Лист1!$K$1:$K$126</definedName>
    <definedName name="Z_EBB3B256_1C74_496C_809C_EBAC85C9179C_.wvu.FilterData" localSheetId="0" hidden="1">Лист1!$K$1:$K$111</definedName>
    <definedName name="_xlnm.Print_Titles" localSheetId="0">Лист1!$9:$10</definedName>
    <definedName name="_xlnm.Print_Area" localSheetId="0">Лист1!$A$1:$J$118</definedName>
  </definedNames>
  <calcPr calcId="152511"/>
  <customWorkbookViews>
    <customWorkbookView name="Василенко Лариса - Личное представление" guid="{E4E8234F-E40E-4546-8D10-37BC3EC42E66}" mergeInterval="0" personalView="1" maximized="1" xWindow="-11" yWindow="-11" windowWidth="1942" windowHeight="1046" activeSheetId="1"/>
    <customWorkbookView name="Нізовцева Лариса - Личное представление" guid="{D65EB978-3555-40B8-B62A-E028FD5F0E39}" mergeInterval="0" personalView="1" maximized="1" xWindow="-8" yWindow="-8" windowWidth="1936" windowHeight="1056" activeSheetId="1"/>
    <customWorkbookView name="Тарасенко Марина - Личное представление" guid="{755B5CBD-22E9-407A-B3C2-3A5057615115}" mergeInterval="0" personalView="1" maximized="1" xWindow="-8" yWindow="-8" windowWidth="1936" windowHeight="1056" activeSheetId="1"/>
    <customWorkbookView name="Гавриленко Марина - Личное представление" guid="{31E7F043-9B0A-4D46-8867-563BE4D7702A}" mergeInterval="0" personalView="1" maximized="1" xWindow="-9" yWindow="-9" windowWidth="1938" windowHeight="1050" activeSheetId="1"/>
    <customWorkbookView name="Оніщенко Ніна - Личное представление" guid="{C5219591-8F31-4929-8AFA-F54768430BEC}" mergeInterval="0" personalView="1" maximized="1" xWindow="-9" yWindow="-9" windowWidth="1938" windowHeight="1048" activeSheetId="1"/>
    <customWorkbookView name="Анна Фаворська - Личное представление" guid="{DDCCC7E1-1FEF-4F0E-B3C6-116C81DEF35F}" mergeInterval="0" personalView="1" maximized="1" windowWidth="1916" windowHeight="714" activeSheetId="1"/>
    <customWorkbookView name="Кривенко Наталія - Личное представление" guid="{1F3ADBF3-0A6D-41D1-9FC2-108BD59A2F58}" mergeInterval="0" personalView="1" maximized="1" windowWidth="1916" windowHeight="801" activeSheetId="1"/>
    <customWorkbookView name="Шафрановська Ірина - Личное представление" guid="{1B1E6EFB-5EA9-402D-8D78-EE395BAAE46D}" mergeInterval="0" personalView="1" maximized="1" windowWidth="1916" windowHeight="854" activeSheetId="1"/>
    <customWorkbookView name="Борщ Світлана - Личное представление" guid="{129C8072-B29D-4802-B4F5-04E75E135E58}" mergeInterval="0" personalView="1" maximized="1" xWindow="-11" yWindow="-11" windowWidth="1942" windowHeight="1042" activeSheetId="1"/>
    <customWorkbookView name="Шаповал Станіслав - Личное представление" guid="{12295DD7-D6CE-4556-8C2C-6319612760F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43" i="1" l="1"/>
  <c r="I71" i="1"/>
  <c r="K61" i="1" l="1"/>
  <c r="I98" i="1"/>
  <c r="K99" i="1"/>
  <c r="I26" i="1" l="1"/>
  <c r="I25" i="1" s="1"/>
  <c r="I24" i="1"/>
  <c r="K32" i="1" l="1"/>
  <c r="I82" i="1" l="1"/>
  <c r="I94" i="1" l="1"/>
  <c r="I89" i="1"/>
  <c r="I88" i="1" s="1"/>
  <c r="I87" i="1" s="1"/>
  <c r="I86" i="1" s="1"/>
  <c r="I55" i="1"/>
  <c r="I51" i="1"/>
  <c r="I50" i="1" s="1"/>
  <c r="I41" i="1"/>
  <c r="I35" i="1"/>
  <c r="I34" i="1" s="1"/>
  <c r="I30" i="1"/>
  <c r="I13" i="1"/>
  <c r="I40" i="1" l="1"/>
  <c r="L39" i="1" l="1"/>
  <c r="M63" i="1"/>
  <c r="L19" i="1"/>
  <c r="I67" i="1" l="1"/>
  <c r="K71" i="1"/>
  <c r="I79" i="1"/>
  <c r="K79" i="1" s="1"/>
  <c r="I84" i="1"/>
  <c r="K84" i="1" s="1"/>
  <c r="I93" i="1"/>
  <c r="K95" i="1"/>
  <c r="K98" i="1"/>
  <c r="K100" i="1"/>
  <c r="I104" i="1"/>
  <c r="I103" i="1" s="1"/>
  <c r="K105" i="1"/>
  <c r="I107" i="1"/>
  <c r="K107" i="1" s="1"/>
  <c r="K108" i="1"/>
  <c r="K67" i="1" l="1"/>
  <c r="I66" i="1"/>
  <c r="I65" i="1" s="1"/>
  <c r="I64" i="1" s="1"/>
  <c r="K94" i="1"/>
  <c r="I97" i="1"/>
  <c r="I92" i="1"/>
  <c r="K92" i="1" s="1"/>
  <c r="K93" i="1"/>
  <c r="K104" i="1"/>
  <c r="K103" i="1"/>
  <c r="I106" i="1"/>
  <c r="K106" i="1" l="1"/>
  <c r="M108" i="1"/>
  <c r="I102" i="1"/>
  <c r="I101" i="1" s="1"/>
  <c r="I96" i="1"/>
  <c r="K96" i="1" s="1"/>
  <c r="K97" i="1"/>
  <c r="I91" i="1"/>
  <c r="K91" i="1" s="1"/>
  <c r="K102" i="1" l="1"/>
  <c r="K101" i="1"/>
  <c r="I21" i="1" l="1"/>
  <c r="I20" i="1" s="1"/>
  <c r="K62" i="1" l="1"/>
  <c r="K60" i="1"/>
  <c r="K59" i="1"/>
  <c r="K58" i="1"/>
  <c r="K46" i="1"/>
  <c r="K37" i="1"/>
  <c r="K36" i="1"/>
  <c r="K31" i="1"/>
  <c r="K23" i="1"/>
  <c r="K22" i="1"/>
  <c r="K18" i="1"/>
  <c r="K14" i="1"/>
  <c r="I57" i="1" l="1"/>
  <c r="I54" i="1" s="1"/>
  <c r="K35" i="1"/>
  <c r="I29" i="1"/>
  <c r="K21" i="1"/>
  <c r="I17" i="1"/>
  <c r="K43" i="1" l="1"/>
  <c r="K40" i="1"/>
  <c r="K57" i="1"/>
  <c r="K66" i="1"/>
  <c r="K30" i="1"/>
  <c r="K17" i="1"/>
  <c r="I16" i="1"/>
  <c r="K16" i="1" s="1"/>
  <c r="K13" i="1"/>
  <c r="I12" i="1"/>
  <c r="K54" i="1" l="1"/>
  <c r="K65" i="1"/>
  <c r="K64" i="1"/>
  <c r="K20" i="1"/>
  <c r="I19" i="1"/>
  <c r="K12" i="1"/>
  <c r="K29" i="1"/>
  <c r="I15" i="1"/>
  <c r="K15" i="1" s="1"/>
  <c r="K34" i="1"/>
  <c r="K19" i="1" l="1"/>
  <c r="M19" i="1"/>
  <c r="I11" i="1"/>
  <c r="K11" i="1" s="1"/>
  <c r="I28" i="1"/>
  <c r="K28" i="1" s="1"/>
  <c r="I33" i="1"/>
  <c r="K33" i="1" s="1"/>
  <c r="I53" i="1"/>
  <c r="I39" i="1"/>
  <c r="I63" i="1"/>
  <c r="I109" i="1" l="1"/>
  <c r="K39" i="1"/>
  <c r="M39" i="1"/>
  <c r="K63" i="1"/>
  <c r="N63" i="1"/>
  <c r="K53" i="1"/>
  <c r="M109" i="1" l="1"/>
  <c r="M110" i="1" s="1"/>
  <c r="K109" i="1"/>
</calcChain>
</file>

<file path=xl/sharedStrings.xml><?xml version="1.0" encoding="utf-8"?>
<sst xmlns="http://schemas.openxmlformats.org/spreadsheetml/2006/main" count="334" uniqueCount="250">
  <si>
    <t>РОЗПОДІЛ </t>
  </si>
  <si>
    <t>×</t>
  </si>
  <si>
    <t>УСЬОГО</t>
  </si>
  <si>
    <t>Код Функціональної класифікації видатків та кредитування бюджету</t>
  </si>
  <si>
    <t>0100000</t>
  </si>
  <si>
    <t xml:space="preserve">Обласна рада </t>
  </si>
  <si>
    <t>0110000</t>
  </si>
  <si>
    <r>
      <t xml:space="preserve">Обласна рада </t>
    </r>
    <r>
      <rPr>
        <i/>
        <sz val="10"/>
        <rFont val="Times New Roman"/>
        <family val="1"/>
        <charset val="204"/>
      </rPr>
      <t/>
    </r>
  </si>
  <si>
    <t>0110100</t>
  </si>
  <si>
    <t>0100</t>
  </si>
  <si>
    <t>Державне управління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</si>
  <si>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</si>
  <si>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</si>
  <si>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</si>
  <si>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</si>
  <si>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</si>
  <si>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</si>
  <si>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</si>
  <si>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7000</t>
  </si>
  <si>
    <t>Економічна діяльність</t>
  </si>
  <si>
    <t>0490</t>
  </si>
  <si>
    <t>0200000</t>
  </si>
  <si>
    <t>Обласна державна адміністрація</t>
  </si>
  <si>
    <t>0210000</t>
  </si>
  <si>
    <t>0211000</t>
  </si>
  <si>
    <t>1000</t>
  </si>
  <si>
    <t>Освіта</t>
  </si>
  <si>
    <t>0211140</t>
  </si>
  <si>
    <t>1140</t>
  </si>
  <si>
    <t>0950</t>
  </si>
  <si>
    <t>Підвищення кваліфікації, перепідготовка кадрів закладами післядипломної освіти</t>
  </si>
  <si>
    <t>3000</t>
  </si>
  <si>
    <t>Соціальний захист та соціальне забезпечення</t>
  </si>
  <si>
    <t>1090</t>
  </si>
  <si>
    <t>0600000</t>
  </si>
  <si>
    <t>Департамент освіти і науки облдержадміністрації</t>
  </si>
  <si>
    <t>0610000</t>
  </si>
  <si>
    <t>0611000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</si>
  <si>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</si>
  <si>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</si>
  <si>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0611110</t>
  </si>
  <si>
    <t>1110</t>
  </si>
  <si>
    <t>0930</t>
  </si>
  <si>
    <t>Підготовка кадрів професійно-технічними закладами та іншими закладами освіти</t>
  </si>
  <si>
    <t>1120</t>
  </si>
  <si>
    <t>0941</t>
  </si>
  <si>
    <t>0611161</t>
  </si>
  <si>
    <t>1161</t>
  </si>
  <si>
    <t>0990</t>
  </si>
  <si>
    <t>Забезпечення діяльності інших закладів у сфері освіти</t>
  </si>
  <si>
    <t>7300</t>
  </si>
  <si>
    <t>Будівництво та регіональний розвиток</t>
  </si>
  <si>
    <t>0443</t>
  </si>
  <si>
    <t>Будівництво освітніх установ та закладів</t>
  </si>
  <si>
    <t>0700000</t>
  </si>
  <si>
    <t>Департамент охорони здоров'я 
облдержадміністрації</t>
  </si>
  <si>
    <t>0710000</t>
  </si>
  <si>
    <t>0712000</t>
  </si>
  <si>
    <t>2000</t>
  </si>
  <si>
    <t>Охорона здоров"я</t>
  </si>
  <si>
    <t>0712010</t>
  </si>
  <si>
    <t>2010</t>
  </si>
  <si>
    <t>0731</t>
  </si>
  <si>
    <t>Багатопрофільна стаціонарна медична допомога населенню</t>
  </si>
  <si>
    <t>4000</t>
  </si>
  <si>
    <t>Культура i мистецтво</t>
  </si>
  <si>
    <t>4030</t>
  </si>
  <si>
    <t>0824</t>
  </si>
  <si>
    <t>0800000</t>
  </si>
  <si>
    <t>Департамент соціального захисту населення  облдержадміністрації</t>
  </si>
  <si>
    <t>0810000</t>
  </si>
  <si>
    <t>0813000</t>
  </si>
  <si>
    <t>0813101</t>
  </si>
  <si>
    <t>3101</t>
  </si>
  <si>
    <t>1010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</si>
  <si>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</si>
  <si>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</si>
  <si>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</si>
  <si>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</si>
  <si>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особам, які не можуть вести самостійний спосіб життя через похилий вік, фізичні та розумові вади, психічні захворювання або інші хвороби</t>
  </si>
  <si>
    <t>1000000</t>
  </si>
  <si>
    <t>Департамент культури і туризму облдержадміністрації</t>
  </si>
  <si>
    <t>1010000</t>
  </si>
  <si>
    <t>1014000</t>
  </si>
  <si>
    <t>1014030</t>
  </si>
  <si>
    <t>Забезпечення діяльності бібліотек</t>
  </si>
  <si>
    <t>1100000</t>
  </si>
  <si>
    <t>Управління у справах сім"ї, молоді та спорту облдержадміністрації</t>
  </si>
  <si>
    <t>1110000</t>
  </si>
  <si>
    <t>1115000</t>
  </si>
  <si>
    <t>5000</t>
  </si>
  <si>
    <t>Фiзична культура i спорт</t>
  </si>
  <si>
    <t>0810</t>
  </si>
  <si>
    <t>1115021</t>
  </si>
  <si>
    <t>5021</t>
  </si>
  <si>
    <t>Утримання центрів фізичної культури і спорту осіб з інвалідністю і реабілітаційних шкіл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</si>
  <si>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</si>
  <si>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</si>
  <si>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</si>
  <si>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1115033</t>
  </si>
  <si>
    <t>5033</t>
  </si>
  <si>
    <t>Забезпечення підготовки спортсменів школами вищої спортивної майстерності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</si>
  <si>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</si>
  <si>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</si>
  <si>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</si>
  <si>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Будівництво  споруд, установ та закладів фізичної культури і спорту</t>
  </si>
  <si>
    <t>1500000</t>
  </si>
  <si>
    <t>Департамент будівництва, містобудування і архітектури та житлово-комунального господарства облдержадміністрації</t>
  </si>
  <si>
    <t>1510000</t>
  </si>
  <si>
    <t>1517000</t>
  </si>
  <si>
    <t>1517300</t>
  </si>
  <si>
    <t>1517321</t>
  </si>
  <si>
    <t>1517322</t>
  </si>
  <si>
    <t>Будівництво  медичних установ та закладів</t>
  </si>
  <si>
    <t>1517324</t>
  </si>
  <si>
    <t>Будівництво установ та закладів культури</t>
  </si>
  <si>
    <t>1517330</t>
  </si>
  <si>
    <t>Будівництво інших об'єктів соціальної та виробничої інфраструктури комунальної власності</t>
  </si>
  <si>
    <t>8000</t>
  </si>
  <si>
    <t>Інша діяльність</t>
  </si>
  <si>
    <t>3000000</t>
  </si>
  <si>
    <t>Управління з питань цивільного захисту облдержадміністрації</t>
  </si>
  <si>
    <t>3010000</t>
  </si>
  <si>
    <t>3018000</t>
  </si>
  <si>
    <t>3018100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</si>
  <si>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</si>
  <si>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</si>
  <si>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</si>
  <si>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3018120</t>
  </si>
  <si>
    <t>8120</t>
  </si>
  <si>
    <t>Заходи з організації рятування на водах</t>
  </si>
  <si>
    <t>3100000</t>
  </si>
  <si>
    <t>Управління майном обласної ради</t>
  </si>
  <si>
    <t>3110000</t>
  </si>
  <si>
    <t>3110100</t>
  </si>
  <si>
    <t>3110180</t>
  </si>
  <si>
    <t>3700000</t>
  </si>
  <si>
    <t>Департамент фінансів облдержадміністрації</t>
  </si>
  <si>
    <t>3710000</t>
  </si>
  <si>
    <t>3717000</t>
  </si>
  <si>
    <t>3717300</t>
  </si>
  <si>
    <t>3717370</t>
  </si>
  <si>
    <t>7370</t>
  </si>
  <si>
    <t>Реалізація інших заходів щодо соціально-економічного розвитку територій</t>
  </si>
  <si>
    <t>9000</t>
  </si>
  <si>
    <t>Міжбюджетні трансферти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</si>
  <si>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</si>
  <si>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 xml:space="preserve">Інші субвенції з місцевого бюджету </t>
  </si>
  <si>
    <t>3719000</t>
  </si>
  <si>
    <t>3719700</t>
  </si>
  <si>
    <t>3719770</t>
  </si>
  <si>
    <t>Капітальні видатки</t>
  </si>
  <si>
    <t>Капітальні трансферти органам державного управління інших рівнів</t>
  </si>
  <si>
    <t>Капітальні трансферти підприємствам 
(установам, організаціям)</t>
  </si>
  <si>
    <t>1517325</t>
  </si>
  <si>
    <t xml:space="preserve">Додаток  6
до рішення сесії  обласної ради сьомого скликання 
</t>
  </si>
  <si>
    <t>коштів бюджету розвитку на здійснення заходів із будівництва, реконструкції і реставрації об'єктів виробничої,
 комунікаційної та соціальної інфраструктури за об'єктами у 2020 році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</si>
  <si>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</si>
  <si>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</si>
  <si>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</si>
  <si>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</si>
  <si>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 /
вид будівельних робіт, у тому числі проектні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</si>
  <si>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</si>
  <si>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</si>
  <si>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</si>
  <si>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</si>
  <si>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</si>
  <si>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0712020</t>
  </si>
  <si>
    <t>2020</t>
  </si>
  <si>
    <t>0732</t>
  </si>
  <si>
    <t>Спеціалізована стаціонарна медична допомога населенню</t>
  </si>
  <si>
    <t>0813200</t>
  </si>
  <si>
    <t>3200</t>
  </si>
  <si>
    <t>Забезпечення обробки інформації з нарахування та виплати допомог і компенсацій</t>
  </si>
  <si>
    <t>1011000</t>
  </si>
  <si>
    <t>1011120</t>
  </si>
  <si>
    <t>Підготовка кадрів вищими навчальними закладами І-ІІ рівнів акредитації (коледжами, технікумами, училищами)</t>
  </si>
  <si>
    <t>1014010</t>
  </si>
  <si>
    <t>4010</t>
  </si>
  <si>
    <t>0821</t>
  </si>
  <si>
    <t>Фінансова підтримка театрів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</si>
  <si>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</si>
  <si>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</si>
  <si>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</si>
  <si>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</si>
  <si>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1014040</t>
  </si>
  <si>
    <t>4040</t>
  </si>
  <si>
    <t>Забезпечення діяльності музеїв i виставок</t>
  </si>
  <si>
    <t>1014050</t>
  </si>
  <si>
    <t>4050</t>
  </si>
  <si>
    <t>0827</t>
  </si>
  <si>
    <t>Забезпечення діяльності заповідників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</si>
  <si>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</si>
  <si>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</si>
  <si>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</si>
  <si>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</si>
  <si>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1018000</t>
  </si>
  <si>
    <t>1018300</t>
  </si>
  <si>
    <t>8300</t>
  </si>
  <si>
    <t xml:space="preserve">Охорона навколишнього природного середовища </t>
  </si>
  <si>
    <t>1018320</t>
  </si>
  <si>
    <t>8320</t>
  </si>
  <si>
    <t>0520</t>
  </si>
  <si>
    <t>Збереження природно-заповідного фонду</t>
  </si>
  <si>
    <t>1111000</t>
  </si>
  <si>
    <t>1111090</t>
  </si>
  <si>
    <t>1115042</t>
  </si>
  <si>
    <t>5042</t>
  </si>
  <si>
    <t>Фінансова підтримка спортивних споруд, які належать громадським організаціям фізкультурно-спортивної спрямованості</t>
  </si>
  <si>
    <t>2300000</t>
  </si>
  <si>
    <t>Департамент інформаційної діяльності та комунікацій з громадськістю облдержадміністрації</t>
  </si>
  <si>
    <t>2310000</t>
  </si>
  <si>
    <t>2318000</t>
  </si>
  <si>
    <t>2318400</t>
  </si>
  <si>
    <t>8400</t>
  </si>
  <si>
    <t>Засоби масової інформації</t>
  </si>
  <si>
    <t>2318410</t>
  </si>
  <si>
    <t>8410</t>
  </si>
  <si>
    <t>0830</t>
  </si>
  <si>
    <t>Фінансова підтримка засобів масової інформації</t>
  </si>
  <si>
    <t>Реконструкція Полтавського обласного клінічного кардіологічного диспансеру по вул. Макаренко, 1А, 1Б в м. Полтава (корпус інтервенційної кардіології та реабілітації). Коригування</t>
  </si>
  <si>
    <t>Капітальний ремонт приміщень приймально – діагностичного та рентгенологічного відділень 1-го поверху хірургічного корпусу КП «ПОКЛ ім. М.В. Скліфосовського Полтавської обласної ради» по вул. Шевченка, 23 в м. Полтава</t>
  </si>
  <si>
    <t>Будівництво центру надання послуг в м. Полтава</t>
  </si>
  <si>
    <t>Реконструкція існуючого гаража під підземний паркінг КУ "Полтавського обласного центру екстреної медичної допомоги та медицини катастроф" по вул. Миколи Дмітрієва,6 м. Полтава</t>
  </si>
  <si>
    <t>Реставрація Полтавської обласної філармонії по вул. Гоголя, 10 в м. Полтава (будинок колишньої хоральної синагоги)</t>
  </si>
  <si>
    <t>Реконструкція з добудовою будівлі рентгено-діагностичного кабінету Кременчуцького обласного онкологічного диспансеру по вул. Лікаря Богаєвського, 60-Б в м. Кременчуці</t>
  </si>
  <si>
    <t>Реконструкція навчально-лабораторного корпусу ДНЗ "Гадяцьке вище професійне аграрне училище" по вул. Полтавській, 88 в м. Гадяч Полтавської області</t>
  </si>
  <si>
    <t>Термомодернізація хірургічного корпусу КП "Полтавська обласна клінічна лікарня ім. М.В. Скліфосовського Полтавської обласної ради" по вул. Шевченка, 23 в м. Полтава. Капітальний ремонт</t>
  </si>
  <si>
    <t>Будівництво спортивно-видовищного комплексу з приміщеннями громадського обслуговування по вул. П.Юрченка, 1а в м. Полтава</t>
  </si>
  <si>
    <t>Будівництво спортивного майданчику розташованого на території КП "Кременчуцький обласний клінічний шпиталь для ветеранів війни" за адресою Полтавська область, м. Кременчук, вул. Сердюка, 23/1</t>
  </si>
  <si>
    <t>Реконструкція нежитлового приміщення за адресою: с. Більськ, вул. Миру, 10 під музей Комунальної установи "Історико-культурний заповідник "Більськ" Полтавської обласної ради з адмін. приміщеннями та благоустроєм території</t>
  </si>
  <si>
    <t>Реконструкція навчального корпусу ДНЗ "Полтавський центр професійно-технічної освіти" по вул. Геннадія Біліченка 27, в с. Щербані Полтавського району Полтавської області</t>
  </si>
  <si>
    <t>Реконструкція гуртожитку ДНЗ "Полтавський центр професійно-технічної освіти" по вул. Геннадія Біліченка 27, в с. Щербані Полтавського району Полтавської області</t>
  </si>
  <si>
    <t>Реконструкція Полтавського обласного клінічного онкологічного диспансеру по вул. Дмітрієва,7 а в м. Полтаві з добудовою радіологічного відділення і лабораторії радіонуклідної діагностики</t>
  </si>
  <si>
    <t>0617000</t>
  </si>
  <si>
    <t>0617300</t>
  </si>
  <si>
    <t>0617321</t>
  </si>
  <si>
    <t>7321</t>
  </si>
  <si>
    <t>Реконструкція елементів благоустрою літнього басейну та прилеглої території Дитячого оздоровчого центру санаторного типу "Миргородський"</t>
  </si>
  <si>
    <t>3110150</t>
  </si>
  <si>
    <t>2020-2021</t>
  </si>
  <si>
    <t>2019-2020</t>
  </si>
  <si>
    <t>2018-2020</t>
  </si>
  <si>
    <t>2017-2021</t>
  </si>
  <si>
    <t>2020-2022</t>
  </si>
  <si>
    <t>2017-2020</t>
  </si>
  <si>
    <t>2019-2021</t>
  </si>
  <si>
    <t>Перший заступник голови обласної ради</t>
  </si>
  <si>
    <t>Холод Є.М.</t>
  </si>
  <si>
    <t>Кропивка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</si>
</sst>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Arial Unicode MS"/>
      <family val="2"/>
      <charset val="204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indexed="12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>
      <alignment vertical="top"/>
    </xf>
    <xf numFmtId="0" fontId="10" fillId="0" borderId="0"/>
  </cellStyleXfs>
  <cellXfs count="16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9" fillId="4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0" fontId="11" fillId="3" borderId="1" xfId="0" applyFont="1" applyFill="1" applyBorder="1" applyAlignment="1">
      <alignment horizontal="justify" vertical="center" wrapText="1"/>
    </xf>
    <xf numFmtId="0" fontId="11" fillId="3" borderId="0" xfId="0" applyFont="1" applyFill="1"/>
    <xf numFmtId="0" fontId="5" fillId="3" borderId="0" xfId="0" applyFont="1" applyFill="1"/>
    <xf numFmtId="0" fontId="4" fillId="3" borderId="0" xfId="0" applyFont="1" applyFill="1"/>
    <xf numFmtId="0" fontId="9" fillId="3" borderId="0" xfId="0" applyFont="1" applyFill="1"/>
    <xf numFmtId="49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3" fontId="7" fillId="3" borderId="0" xfId="0" applyNumberFormat="1" applyFont="1" applyFill="1" applyAlignment="1">
      <alignment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Alignment="1" applyProtection="1"/>
    <xf numFmtId="0" fontId="15" fillId="0" borderId="0" xfId="0" applyFont="1"/>
    <xf numFmtId="0" fontId="14" fillId="3" borderId="0" xfId="0" applyNumberFormat="1" applyFont="1" applyFill="1" applyAlignment="1" applyProtection="1">
      <alignment horizontal="center"/>
    </xf>
    <xf numFmtId="0" fontId="16" fillId="0" borderId="0" xfId="0" applyFont="1"/>
    <xf numFmtId="0" fontId="0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 wrapText="1"/>
    </xf>
    <xf numFmtId="3" fontId="0" fillId="0" borderId="0" xfId="0" applyNumberFormat="1" applyFont="1" applyAlignment="1">
      <alignment horizontal="right"/>
    </xf>
    <xf numFmtId="0" fontId="14" fillId="3" borderId="0" xfId="0" applyNumberFormat="1" applyFont="1" applyFill="1" applyAlignment="1" applyProtection="1">
      <alignment horizontal="right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justify"/>
    </xf>
    <xf numFmtId="0" fontId="3" fillId="0" borderId="0" xfId="0" applyFont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/>
    </xf>
    <xf numFmtId="3" fontId="4" fillId="4" borderId="1" xfId="1" applyNumberFormat="1" applyFont="1" applyFill="1" applyBorder="1" applyAlignment="1">
      <alignment horizontal="justify" vertical="center"/>
    </xf>
    <xf numFmtId="3" fontId="18" fillId="4" borderId="1" xfId="1" applyNumberFormat="1" applyFont="1" applyFill="1" applyBorder="1" applyAlignment="1">
      <alignment horizontal="justify" vertical="center"/>
    </xf>
    <xf numFmtId="3" fontId="9" fillId="4" borderId="1" xfId="1" applyNumberFormat="1" applyFont="1" applyFill="1" applyBorder="1" applyAlignment="1">
      <alignment horizontal="justify" vertical="center"/>
    </xf>
    <xf numFmtId="3" fontId="9" fillId="3" borderId="1" xfId="1" applyNumberFormat="1" applyFont="1" applyFill="1" applyBorder="1" applyAlignment="1">
      <alignment horizontal="justify" vertical="center"/>
    </xf>
    <xf numFmtId="3" fontId="19" fillId="4" borderId="1" xfId="1" applyNumberFormat="1" applyFont="1" applyFill="1" applyBorder="1" applyAlignment="1">
      <alignment horizontal="justify" vertical="center"/>
    </xf>
    <xf numFmtId="3" fontId="4" fillId="2" borderId="1" xfId="0" applyNumberFormat="1" applyFont="1" applyFill="1" applyBorder="1" applyAlignment="1">
      <alignment horizontal="justify" vertical="center" wrapText="1"/>
    </xf>
    <xf numFmtId="3" fontId="4" fillId="4" borderId="1" xfId="0" applyNumberFormat="1" applyFont="1" applyFill="1" applyBorder="1" applyAlignment="1">
      <alignment horizontal="justify" vertical="center" wrapText="1"/>
    </xf>
    <xf numFmtId="3" fontId="9" fillId="4" borderId="1" xfId="0" applyNumberFormat="1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3" fontId="9" fillId="4" borderId="3" xfId="1" applyNumberFormat="1" applyFont="1" applyFill="1" applyBorder="1" applyAlignment="1">
      <alignment horizontal="justify" vertical="center"/>
    </xf>
    <xf numFmtId="0" fontId="20" fillId="0" borderId="0" xfId="0" applyFont="1" applyAlignment="1">
      <alignment horizontal="justify"/>
    </xf>
    <xf numFmtId="0" fontId="11" fillId="0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7" borderId="1" xfId="0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3" fontId="18" fillId="4" borderId="1" xfId="1" applyNumberFormat="1" applyFont="1" applyFill="1" applyBorder="1" applyAlignment="1">
      <alignment horizontal="center" vertical="center"/>
    </xf>
    <xf numFmtId="3" fontId="11" fillId="3" borderId="0" xfId="0" applyNumberFormat="1" applyFont="1" applyFill="1"/>
    <xf numFmtId="3" fontId="23" fillId="0" borderId="0" xfId="0" applyNumberFormat="1" applyFont="1" applyAlignment="1">
      <alignment horizontal="right"/>
    </xf>
    <xf numFmtId="3" fontId="4" fillId="3" borderId="0" xfId="0" applyNumberFormat="1" applyFont="1" applyFill="1"/>
    <xf numFmtId="0" fontId="12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3" fontId="7" fillId="5" borderId="0" xfId="0" applyNumberFormat="1" applyFont="1" applyFill="1" applyAlignment="1">
      <alignment vertical="center"/>
    </xf>
    <xf numFmtId="0" fontId="4" fillId="5" borderId="0" xfId="0" applyFont="1" applyFill="1"/>
    <xf numFmtId="0" fontId="9" fillId="5" borderId="0" xfId="0" applyFont="1" applyFill="1"/>
    <xf numFmtId="0" fontId="11" fillId="5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justify" vertical="center" wrapText="1"/>
    </xf>
    <xf numFmtId="3" fontId="0" fillId="0" borderId="0" xfId="0" applyNumberFormat="1"/>
    <xf numFmtId="3" fontId="10" fillId="3" borderId="0" xfId="0" applyNumberFormat="1" applyFont="1" applyFill="1"/>
    <xf numFmtId="3" fontId="20" fillId="5" borderId="1" xfId="1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/>
    </xf>
    <xf numFmtId="3" fontId="26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right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3" fontId="26" fillId="4" borderId="1" xfId="1" applyNumberFormat="1" applyFont="1" applyFill="1" applyBorder="1" applyAlignment="1">
      <alignment horizontal="center" vertical="center"/>
    </xf>
    <xf numFmtId="3" fontId="26" fillId="4" borderId="1" xfId="1" applyNumberFormat="1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3" fontId="19" fillId="4" borderId="1" xfId="1" applyNumberFormat="1" applyFont="1" applyFill="1" applyBorder="1" applyAlignment="1">
      <alignment horizontal="center" vertical="center"/>
    </xf>
    <xf numFmtId="3" fontId="19" fillId="4" borderId="1" xfId="1" applyNumberFormat="1" applyFont="1" applyFill="1" applyBorder="1" applyAlignment="1">
      <alignment vertical="center"/>
    </xf>
    <xf numFmtId="3" fontId="18" fillId="4" borderId="1" xfId="1" applyNumberFormat="1" applyFont="1" applyFill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/>
    </xf>
    <xf numFmtId="3" fontId="27" fillId="3" borderId="1" xfId="1" applyNumberFormat="1" applyFont="1" applyFill="1" applyBorder="1" applyAlignment="1">
      <alignment vertical="center"/>
    </xf>
    <xf numFmtId="3" fontId="20" fillId="3" borderId="1" xfId="1" applyNumberFormat="1" applyFont="1" applyFill="1" applyBorder="1" applyAlignment="1">
      <alignment horizontal="right" vertical="center"/>
    </xf>
    <xf numFmtId="3" fontId="28" fillId="3" borderId="1" xfId="1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 applyProtection="1">
      <alignment horizontal="center" vertical="center"/>
    </xf>
    <xf numFmtId="3" fontId="27" fillId="3" borderId="1" xfId="0" applyNumberFormat="1" applyFont="1" applyFill="1" applyBorder="1" applyAlignment="1" applyProtection="1">
      <alignment vertical="center"/>
    </xf>
    <xf numFmtId="3" fontId="20" fillId="3" borderId="1" xfId="0" applyNumberFormat="1" applyFont="1" applyFill="1" applyBorder="1" applyAlignment="1" applyProtection="1">
      <alignment horizontal="right" vertical="center"/>
    </xf>
    <xf numFmtId="3" fontId="29" fillId="3" borderId="1" xfId="0" applyNumberFormat="1" applyFont="1" applyFill="1" applyBorder="1" applyAlignment="1" applyProtection="1">
      <alignment horizontal="center" vertical="center"/>
    </xf>
    <xf numFmtId="3" fontId="29" fillId="3" borderId="1" xfId="1" applyNumberFormat="1" applyFont="1" applyFill="1" applyBorder="1" applyAlignment="1">
      <alignment vertical="center"/>
    </xf>
    <xf numFmtId="3" fontId="18" fillId="4" borderId="1" xfId="1" applyNumberFormat="1" applyFont="1" applyFill="1" applyBorder="1" applyAlignment="1">
      <alignment vertical="center"/>
    </xf>
    <xf numFmtId="3" fontId="18" fillId="3" borderId="1" xfId="1" applyNumberFormat="1" applyFont="1" applyFill="1" applyBorder="1" applyAlignment="1">
      <alignment vertical="center"/>
    </xf>
    <xf numFmtId="3" fontId="20" fillId="3" borderId="1" xfId="1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3" fontId="29" fillId="3" borderId="1" xfId="1" applyNumberFormat="1" applyFont="1" applyFill="1" applyBorder="1" applyAlignment="1">
      <alignment horizontal="center" vertical="center"/>
    </xf>
    <xf numFmtId="3" fontId="26" fillId="2" borderId="1" xfId="1" applyNumberFormat="1" applyFont="1" applyFill="1" applyBorder="1" applyAlignment="1">
      <alignment horizontal="right" vertical="center"/>
    </xf>
    <xf numFmtId="3" fontId="19" fillId="4" borderId="1" xfId="1" applyNumberFormat="1" applyFont="1" applyFill="1" applyBorder="1" applyAlignment="1">
      <alignment horizontal="right" vertical="center"/>
    </xf>
    <xf numFmtId="3" fontId="27" fillId="3" borderId="1" xfId="1" applyNumberFormat="1" applyFont="1" applyFill="1" applyBorder="1" applyAlignment="1">
      <alignment horizontal="right" vertical="center"/>
    </xf>
    <xf numFmtId="3" fontId="26" fillId="4" borderId="1" xfId="1" applyNumberFormat="1" applyFont="1" applyFill="1" applyBorder="1" applyAlignment="1">
      <alignment horizontal="right" vertical="center"/>
    </xf>
    <xf numFmtId="3" fontId="26" fillId="5" borderId="1" xfId="1" applyNumberFormat="1" applyFont="1" applyFill="1" applyBorder="1" applyAlignment="1">
      <alignment horizontal="center" vertical="center"/>
    </xf>
    <xf numFmtId="3" fontId="26" fillId="5" borderId="1" xfId="1" applyNumberFormat="1" applyFont="1" applyFill="1" applyBorder="1" applyAlignment="1">
      <alignment horizontal="right" vertical="center"/>
    </xf>
    <xf numFmtId="3" fontId="5" fillId="5" borderId="1" xfId="1" applyNumberFormat="1" applyFont="1" applyFill="1" applyBorder="1" applyAlignment="1">
      <alignment horizontal="right" vertical="center"/>
    </xf>
    <xf numFmtId="3" fontId="19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horizontal="right" vertical="center"/>
    </xf>
    <xf numFmtId="3" fontId="20" fillId="5" borderId="1" xfId="1" applyNumberFormat="1" applyFont="1" applyFill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26" fillId="4" borderId="1" xfId="0" applyNumberFormat="1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3" fontId="29" fillId="0" borderId="1" xfId="1" applyNumberFormat="1" applyFont="1" applyFill="1" applyBorder="1" applyAlignment="1">
      <alignment horizontal="center" vertical="center"/>
    </xf>
    <xf numFmtId="3" fontId="30" fillId="4" borderId="1" xfId="1" applyNumberFormat="1" applyFont="1" applyFill="1" applyBorder="1" applyAlignment="1">
      <alignment horizontal="center" vertical="center"/>
    </xf>
    <xf numFmtId="3" fontId="30" fillId="4" borderId="1" xfId="1" applyNumberFormat="1" applyFont="1" applyFill="1" applyBorder="1" applyAlignment="1">
      <alignment vertical="center"/>
    </xf>
    <xf numFmtId="3" fontId="9" fillId="4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right" vertical="center"/>
    </xf>
    <xf numFmtId="3" fontId="20" fillId="6" borderId="1" xfId="0" applyNumberFormat="1" applyFont="1" applyFill="1" applyBorder="1" applyAlignment="1">
      <alignment horizontal="right" vertical="center"/>
    </xf>
    <xf numFmtId="3" fontId="29" fillId="3" borderId="1" xfId="1" applyNumberFormat="1" applyFont="1" applyFill="1" applyBorder="1" applyAlignment="1" applyProtection="1">
      <alignment horizontal="center" vertical="center"/>
    </xf>
    <xf numFmtId="3" fontId="29" fillId="3" borderId="1" xfId="1" applyNumberFormat="1" applyFont="1" applyFill="1" applyBorder="1" applyAlignment="1" applyProtection="1">
      <alignment vertical="center"/>
    </xf>
    <xf numFmtId="1" fontId="29" fillId="5" borderId="1" xfId="1" applyNumberFormat="1" applyFont="1" applyFill="1" applyBorder="1" applyAlignment="1">
      <alignment horizontal="center" vertical="center"/>
    </xf>
    <xf numFmtId="3" fontId="29" fillId="5" borderId="1" xfId="1" applyNumberFormat="1" applyFont="1" applyFill="1" applyBorder="1" applyAlignment="1">
      <alignment vertical="center"/>
    </xf>
    <xf numFmtId="3" fontId="20" fillId="6" borderId="1" xfId="1" applyNumberFormat="1" applyFont="1" applyFill="1" applyBorder="1" applyAlignment="1">
      <alignment horizontal="right" vertical="center"/>
    </xf>
    <xf numFmtId="3" fontId="29" fillId="5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3" fontId="18" fillId="0" borderId="1" xfId="1" applyNumberFormat="1" applyFont="1" applyFill="1" applyBorder="1" applyAlignment="1">
      <alignment horizontal="center" vertical="center"/>
    </xf>
    <xf numFmtId="3" fontId="18" fillId="0" borderId="1" xfId="1" applyNumberFormat="1" applyFont="1" applyFill="1" applyBorder="1" applyAlignment="1">
      <alignment vertical="center"/>
    </xf>
    <xf numFmtId="0" fontId="2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19" fillId="7" borderId="1" xfId="0" applyNumberFormat="1" applyFont="1" applyFill="1" applyBorder="1" applyAlignment="1">
      <alignment vertical="center"/>
    </xf>
    <xf numFmtId="3" fontId="18" fillId="7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vertical="center"/>
    </xf>
    <xf numFmtId="0" fontId="32" fillId="3" borderId="0" xfId="0" applyNumberFormat="1" applyFont="1" applyFill="1" applyAlignment="1" applyProtection="1"/>
    <xf numFmtId="3" fontId="33" fillId="0" borderId="0" xfId="0" applyNumberFormat="1" applyFont="1" applyFill="1" applyBorder="1" applyAlignment="1">
      <alignment vertical="center"/>
    </xf>
    <xf numFmtId="49" fontId="10" fillId="3" borderId="0" xfId="0" applyNumberFormat="1" applyFont="1" applyFill="1" applyAlignment="1" applyProtection="1"/>
    <xf numFmtId="0" fontId="34" fillId="3" borderId="0" xfId="0" applyNumberFormat="1" applyFont="1" applyFill="1" applyAlignment="1" applyProtection="1">
      <alignment vertical="center" wrapText="1"/>
    </xf>
    <xf numFmtId="0" fontId="35" fillId="3" borderId="0" xfId="0" applyNumberFormat="1" applyFont="1" applyFill="1" applyAlignment="1" applyProtection="1"/>
    <xf numFmtId="0" fontId="8" fillId="3" borderId="0" xfId="0" applyNumberFormat="1" applyFont="1" applyFill="1" applyAlignment="1" applyProtection="1"/>
    <xf numFmtId="0" fontId="10" fillId="3" borderId="0" xfId="0" applyNumberFormat="1" applyFont="1" applyFill="1" applyAlignment="1" applyProtection="1"/>
    <xf numFmtId="0" fontId="0" fillId="0" borderId="0" xfId="0" applyAlignment="1">
      <alignment wrapText="1"/>
    </xf>
    <xf numFmtId="0" fontId="36" fillId="0" borderId="0" xfId="0" applyFont="1"/>
    <xf numFmtId="0" fontId="37" fillId="0" borderId="0" xfId="0" applyFont="1"/>
    <xf numFmtId="0" fontId="0" fillId="0" borderId="0" xfId="0" applyFont="1"/>
    <xf numFmtId="0" fontId="36" fillId="0" borderId="0" xfId="0" applyFont="1" applyFill="1" applyBorder="1"/>
    <xf numFmtId="0" fontId="14" fillId="3" borderId="0" xfId="0" applyNumberFormat="1" applyFont="1" applyFill="1" applyAlignment="1" applyProtection="1">
      <alignment horizontal="left"/>
    </xf>
  </cellXfs>
  <cellStyles count="3">
    <cellStyle name="Звичайний_Додаток _ 3 зм_ни 4575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/2020/&#1089;&#1077;&#1089;&#1110;&#1103;%20&#1073;&#1102;&#1076;&#1078;&#1077;&#1090;%202020/&#1044;&#1086;&#1076;%203%20(&#1074;&#1080;&#1076;&#1072;&#1090;&#1082;&#1080;%202019)%2020.12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K24">
            <v>77146000</v>
          </cell>
        </row>
        <row r="92">
          <cell r="K92">
            <v>1284000</v>
          </cell>
        </row>
        <row r="99">
          <cell r="K99">
            <v>5234334</v>
          </cell>
        </row>
        <row r="132">
          <cell r="K132">
            <v>311982778</v>
          </cell>
        </row>
        <row r="208">
          <cell r="K208">
            <v>4988975</v>
          </cell>
        </row>
        <row r="231">
          <cell r="K231">
            <v>98000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abSelected="1" view="pageBreakPreview" zoomScale="40" zoomScaleNormal="54" zoomScaleSheetLayoutView="40" workbookViewId="0">
      <pane xSplit="4" ySplit="10" topLeftCell="E86" activePane="bottomRight" state="frozen"/>
      <selection pane="topRight" activeCell="E1" sqref="E1"/>
      <selection pane="bottomLeft" activeCell="A11" sqref="A11"/>
      <selection pane="bottomRight" activeCell="A117" sqref="A117"/>
    </sheetView>
  </sheetViews>
  <sheetFormatPr defaultRowHeight="18.5" x14ac:dyDescent="0.45"/>
  <cols>
    <col min="1" max="1" width="15.36328125" customWidth="1"/>
    <col min="2" max="2" width="17" customWidth="1"/>
    <col min="3" max="3" width="14.54296875" customWidth="1"/>
    <col min="4" max="4" width="52.1796875" customWidth="1"/>
    <col min="5" max="5" width="68.81640625" style="31" customWidth="1"/>
    <col min="6" max="6" width="16.54296875" style="69" customWidth="1"/>
    <col min="7" max="7" width="17.1796875" customWidth="1"/>
    <col min="8" max="8" width="14.7265625" customWidth="1"/>
    <col min="9" max="9" width="24.81640625" style="26" customWidth="1"/>
    <col min="10" max="10" width="16.54296875" customWidth="1"/>
    <col min="11" max="11" width="11.453125" bestFit="1" customWidth="1"/>
    <col min="12" max="12" width="12.1796875" bestFit="1" customWidth="1"/>
    <col min="13" max="13" width="15.1796875" bestFit="1" customWidth="1"/>
    <col min="14" max="14" width="16.1796875" bestFit="1" customWidth="1"/>
  </cols>
  <sheetData>
    <row r="1" spans="1:11" ht="74.150000000000006" customHeight="1" x14ac:dyDescent="0.45">
      <c r="A1" s="1"/>
      <c r="G1" s="149" t="s">
        <v>155</v>
      </c>
      <c r="H1" s="149"/>
      <c r="I1" s="150"/>
      <c r="J1" s="150"/>
    </row>
    <row r="2" spans="1:11" ht="18" x14ac:dyDescent="0.35">
      <c r="A2" s="1"/>
    </row>
    <row r="3" spans="1:11" ht="25.4" customHeight="1" x14ac:dyDescent="0.35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1" ht="61" customHeight="1" x14ac:dyDescent="0.35">
      <c r="A4" s="153" t="s">
        <v>156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1" ht="20.25" customHeight="1" x14ac:dyDescent="0.3">
      <c r="A5" s="151">
        <v>16100000000</v>
      </c>
      <c r="B5" s="151"/>
      <c r="C5" s="151"/>
      <c r="D5" s="151"/>
      <c r="E5" s="56"/>
      <c r="F5" s="68"/>
      <c r="G5" s="56"/>
      <c r="H5" s="56"/>
      <c r="I5" s="56"/>
      <c r="J5" s="56"/>
    </row>
    <row r="6" spans="1:11" ht="23.25" customHeight="1" x14ac:dyDescent="0.35">
      <c r="A6" s="148" t="s">
        <v>157</v>
      </c>
      <c r="B6" s="148"/>
      <c r="C6" s="148"/>
      <c r="D6" s="148"/>
      <c r="E6" s="56"/>
      <c r="F6" s="68"/>
      <c r="G6" s="56"/>
      <c r="H6" s="56"/>
      <c r="I6" s="56"/>
      <c r="J6" s="56"/>
    </row>
    <row r="7" spans="1:11" ht="12.65" customHeight="1" x14ac:dyDescent="0.3">
      <c r="A7" s="2"/>
      <c r="B7" s="2"/>
      <c r="C7" s="2"/>
      <c r="D7" s="2"/>
      <c r="E7" s="32"/>
      <c r="F7" s="2"/>
      <c r="G7" s="2"/>
      <c r="H7" s="2"/>
      <c r="I7" s="27"/>
      <c r="J7" s="2"/>
    </row>
    <row r="8" spans="1:11" ht="14.9" customHeight="1" x14ac:dyDescent="0.3">
      <c r="A8" s="2"/>
      <c r="B8" s="2"/>
      <c r="C8" s="2"/>
      <c r="D8" s="2"/>
      <c r="E8" s="32"/>
      <c r="F8" s="2"/>
      <c r="G8" s="2"/>
      <c r="H8" s="2"/>
      <c r="I8" s="27"/>
      <c r="J8" s="2"/>
    </row>
    <row r="9" spans="1:11" ht="120.65" customHeight="1" x14ac:dyDescent="0.35">
      <c r="A9" s="154" t="s">
        <v>158</v>
      </c>
      <c r="B9" s="154" t="s">
        <v>159</v>
      </c>
      <c r="C9" s="154" t="s">
        <v>3</v>
      </c>
      <c r="D9" s="71" t="s">
        <v>160</v>
      </c>
      <c r="E9" s="71" t="s">
        <v>161</v>
      </c>
      <c r="F9" s="72" t="s">
        <v>162</v>
      </c>
      <c r="G9" s="72" t="s">
        <v>163</v>
      </c>
      <c r="H9" s="72" t="s">
        <v>164</v>
      </c>
      <c r="I9" s="72" t="s">
        <v>165</v>
      </c>
      <c r="J9" s="71" t="s">
        <v>166</v>
      </c>
    </row>
    <row r="10" spans="1:11" s="48" customFormat="1" ht="18" x14ac:dyDescent="0.25">
      <c r="A10" s="72">
        <v>1</v>
      </c>
      <c r="B10" s="72">
        <v>2</v>
      </c>
      <c r="C10" s="72">
        <v>3</v>
      </c>
      <c r="D10" s="72">
        <v>4</v>
      </c>
      <c r="E10" s="72">
        <v>5</v>
      </c>
      <c r="F10" s="72">
        <v>6</v>
      </c>
      <c r="G10" s="72">
        <v>7</v>
      </c>
      <c r="H10" s="72">
        <v>8</v>
      </c>
      <c r="I10" s="72">
        <v>9</v>
      </c>
      <c r="J10" s="72">
        <v>10</v>
      </c>
    </row>
    <row r="11" spans="1:11" s="4" customFormat="1" ht="33" customHeight="1" x14ac:dyDescent="0.35">
      <c r="A11" s="73" t="s">
        <v>4</v>
      </c>
      <c r="B11" s="74"/>
      <c r="C11" s="73"/>
      <c r="D11" s="3" t="s">
        <v>5</v>
      </c>
      <c r="E11" s="33"/>
      <c r="F11" s="75"/>
      <c r="G11" s="76"/>
      <c r="H11" s="76"/>
      <c r="I11" s="77">
        <f t="shared" ref="I11" si="0">I12</f>
        <v>1100000</v>
      </c>
      <c r="J11" s="76"/>
      <c r="K11" s="20">
        <f>I11</f>
        <v>1100000</v>
      </c>
    </row>
    <row r="12" spans="1:11" s="7" customFormat="1" ht="33" customHeight="1" x14ac:dyDescent="0.3">
      <c r="A12" s="5" t="s">
        <v>6</v>
      </c>
      <c r="B12" s="78"/>
      <c r="C12" s="5"/>
      <c r="D12" s="6" t="s">
        <v>7</v>
      </c>
      <c r="E12" s="34"/>
      <c r="F12" s="79"/>
      <c r="G12" s="80"/>
      <c r="H12" s="80"/>
      <c r="I12" s="81">
        <f>I13</f>
        <v>1100000</v>
      </c>
      <c r="J12" s="80"/>
      <c r="K12" s="20">
        <f t="shared" ref="K12:K14" si="1">I12</f>
        <v>1100000</v>
      </c>
    </row>
    <row r="13" spans="1:11" s="9" customFormat="1" ht="33" customHeight="1" x14ac:dyDescent="0.3">
      <c r="A13" s="82" t="s">
        <v>8</v>
      </c>
      <c r="B13" s="82" t="s">
        <v>9</v>
      </c>
      <c r="C13" s="82"/>
      <c r="D13" s="8" t="s">
        <v>10</v>
      </c>
      <c r="E13" s="35"/>
      <c r="F13" s="83"/>
      <c r="G13" s="84"/>
      <c r="H13" s="84"/>
      <c r="I13" s="85">
        <f>I14</f>
        <v>1100000</v>
      </c>
      <c r="J13" s="84"/>
      <c r="K13" s="20">
        <f t="shared" si="1"/>
        <v>1100000</v>
      </c>
    </row>
    <row r="14" spans="1:11" s="9" customFormat="1" ht="98.9" customHeight="1" x14ac:dyDescent="0.3">
      <c r="A14" s="86" t="s">
        <v>11</v>
      </c>
      <c r="B14" s="86" t="s">
        <v>12</v>
      </c>
      <c r="C14" s="86" t="s">
        <v>13</v>
      </c>
      <c r="D14" s="10" t="s">
        <v>14</v>
      </c>
      <c r="E14" s="47" t="s">
        <v>151</v>
      </c>
      <c r="F14" s="87"/>
      <c r="G14" s="88"/>
      <c r="H14" s="88"/>
      <c r="I14" s="89">
        <v>1100000</v>
      </c>
      <c r="J14" s="88"/>
      <c r="K14" s="20">
        <f t="shared" si="1"/>
        <v>1100000</v>
      </c>
    </row>
    <row r="15" spans="1:11" s="4" customFormat="1" ht="30.5" customHeight="1" x14ac:dyDescent="0.35">
      <c r="A15" s="73" t="s">
        <v>21</v>
      </c>
      <c r="B15" s="74"/>
      <c r="C15" s="73"/>
      <c r="D15" s="3" t="s">
        <v>22</v>
      </c>
      <c r="E15" s="33"/>
      <c r="F15" s="75"/>
      <c r="G15" s="76"/>
      <c r="H15" s="76"/>
      <c r="I15" s="77">
        <f t="shared" ref="I15" si="2">I16</f>
        <v>50000</v>
      </c>
      <c r="J15" s="76"/>
      <c r="K15" s="20">
        <f t="shared" ref="K15:K37" si="3">I15</f>
        <v>50000</v>
      </c>
    </row>
    <row r="16" spans="1:11" s="7" customFormat="1" ht="30.5" customHeight="1" x14ac:dyDescent="0.3">
      <c r="A16" s="5" t="s">
        <v>23</v>
      </c>
      <c r="B16" s="78"/>
      <c r="C16" s="5"/>
      <c r="D16" s="6" t="s">
        <v>22</v>
      </c>
      <c r="E16" s="34"/>
      <c r="F16" s="79"/>
      <c r="G16" s="80"/>
      <c r="H16" s="80"/>
      <c r="I16" s="81">
        <f>I17</f>
        <v>50000</v>
      </c>
      <c r="J16" s="80"/>
      <c r="K16" s="20">
        <f t="shared" si="3"/>
        <v>50000</v>
      </c>
    </row>
    <row r="17" spans="1:13" s="9" customFormat="1" ht="30.5" customHeight="1" x14ac:dyDescent="0.3">
      <c r="A17" s="82" t="s">
        <v>24</v>
      </c>
      <c r="B17" s="82" t="s">
        <v>25</v>
      </c>
      <c r="C17" s="82"/>
      <c r="D17" s="8" t="s">
        <v>26</v>
      </c>
      <c r="E17" s="35"/>
      <c r="F17" s="83"/>
      <c r="G17" s="84"/>
      <c r="H17" s="84"/>
      <c r="I17" s="85">
        <f t="shared" ref="I17" si="4">I18</f>
        <v>50000</v>
      </c>
      <c r="J17" s="84"/>
      <c r="K17" s="20">
        <f t="shared" si="3"/>
        <v>50000</v>
      </c>
    </row>
    <row r="18" spans="1:13" s="9" customFormat="1" ht="35.5" customHeight="1" x14ac:dyDescent="0.3">
      <c r="A18" s="86" t="s">
        <v>27</v>
      </c>
      <c r="B18" s="86" t="s">
        <v>28</v>
      </c>
      <c r="C18" s="86" t="s">
        <v>29</v>
      </c>
      <c r="D18" s="10" t="s">
        <v>30</v>
      </c>
      <c r="E18" s="47" t="s">
        <v>151</v>
      </c>
      <c r="F18" s="87"/>
      <c r="G18" s="90"/>
      <c r="H18" s="90"/>
      <c r="I18" s="91">
        <v>50000</v>
      </c>
      <c r="J18" s="88"/>
      <c r="K18" s="20">
        <f t="shared" si="3"/>
        <v>50000</v>
      </c>
    </row>
    <row r="19" spans="1:13" s="4" customFormat="1" ht="40.4" customHeight="1" x14ac:dyDescent="0.35">
      <c r="A19" s="73" t="s">
        <v>34</v>
      </c>
      <c r="B19" s="74"/>
      <c r="C19" s="73"/>
      <c r="D19" s="3" t="s">
        <v>35</v>
      </c>
      <c r="E19" s="33"/>
      <c r="F19" s="75"/>
      <c r="G19" s="76"/>
      <c r="H19" s="76"/>
      <c r="I19" s="77">
        <f>I20</f>
        <v>5000000</v>
      </c>
      <c r="J19" s="76"/>
      <c r="K19" s="20">
        <f t="shared" si="3"/>
        <v>5000000</v>
      </c>
      <c r="L19" s="20">
        <f>[1]Лист1!$K$24+[1]Лист1!$K$208</f>
        <v>82134975</v>
      </c>
      <c r="M19" s="20">
        <f>L19-I19</f>
        <v>77134975</v>
      </c>
    </row>
    <row r="20" spans="1:13" s="7" customFormat="1" ht="42" customHeight="1" x14ac:dyDescent="0.3">
      <c r="A20" s="5" t="s">
        <v>36</v>
      </c>
      <c r="B20" s="78"/>
      <c r="C20" s="5"/>
      <c r="D20" s="6" t="s">
        <v>35</v>
      </c>
      <c r="E20" s="34"/>
      <c r="F20" s="79"/>
      <c r="G20" s="80"/>
      <c r="H20" s="80"/>
      <c r="I20" s="81">
        <f>I21+I24</f>
        <v>5000000</v>
      </c>
      <c r="J20" s="80"/>
      <c r="K20" s="20">
        <f t="shared" si="3"/>
        <v>5000000</v>
      </c>
    </row>
    <row r="21" spans="1:13" s="9" customFormat="1" ht="25.4" customHeight="1" x14ac:dyDescent="0.3">
      <c r="A21" s="82" t="s">
        <v>37</v>
      </c>
      <c r="B21" s="82" t="s">
        <v>25</v>
      </c>
      <c r="C21" s="82"/>
      <c r="D21" s="8" t="s">
        <v>26</v>
      </c>
      <c r="E21" s="38"/>
      <c r="F21" s="83"/>
      <c r="G21" s="84"/>
      <c r="H21" s="84"/>
      <c r="I21" s="85">
        <f>SUM(I22:I23)</f>
        <v>3514000</v>
      </c>
      <c r="J21" s="84"/>
      <c r="K21" s="20">
        <f t="shared" si="3"/>
        <v>3514000</v>
      </c>
    </row>
    <row r="22" spans="1:13" s="9" customFormat="1" ht="54" customHeight="1" x14ac:dyDescent="0.3">
      <c r="A22" s="92" t="s">
        <v>40</v>
      </c>
      <c r="B22" s="92" t="s">
        <v>41</v>
      </c>
      <c r="C22" s="92" t="s">
        <v>42</v>
      </c>
      <c r="D22" s="10" t="s">
        <v>43</v>
      </c>
      <c r="E22" s="47" t="s">
        <v>151</v>
      </c>
      <c r="F22" s="93"/>
      <c r="G22" s="94"/>
      <c r="H22" s="94"/>
      <c r="I22" s="95">
        <v>2964113</v>
      </c>
      <c r="J22" s="88"/>
      <c r="K22" s="20">
        <f t="shared" si="3"/>
        <v>2964113</v>
      </c>
    </row>
    <row r="23" spans="1:13" s="11" customFormat="1" ht="46.5" customHeight="1" x14ac:dyDescent="0.4">
      <c r="A23" s="86" t="s">
        <v>46</v>
      </c>
      <c r="B23" s="86" t="s">
        <v>47</v>
      </c>
      <c r="C23" s="86" t="s">
        <v>48</v>
      </c>
      <c r="D23" s="10" t="s">
        <v>49</v>
      </c>
      <c r="E23" s="47" t="s">
        <v>151</v>
      </c>
      <c r="F23" s="96"/>
      <c r="G23" s="97"/>
      <c r="H23" s="97"/>
      <c r="I23" s="91">
        <v>549887</v>
      </c>
      <c r="J23" s="88"/>
      <c r="K23" s="20">
        <f t="shared" si="3"/>
        <v>549887</v>
      </c>
    </row>
    <row r="24" spans="1:13" s="11" customFormat="1" ht="25.5" customHeight="1" x14ac:dyDescent="0.4">
      <c r="A24" s="82" t="s">
        <v>234</v>
      </c>
      <c r="B24" s="82" t="s">
        <v>18</v>
      </c>
      <c r="C24" s="82"/>
      <c r="D24" s="8" t="s">
        <v>19</v>
      </c>
      <c r="E24" s="98"/>
      <c r="F24" s="83"/>
      <c r="G24" s="98"/>
      <c r="H24" s="98"/>
      <c r="I24" s="98">
        <f t="shared" ref="I24" si="5">I25</f>
        <v>1486000</v>
      </c>
      <c r="J24" s="84"/>
      <c r="K24" s="20"/>
    </row>
    <row r="25" spans="1:13" s="11" customFormat="1" ht="25.5" customHeight="1" x14ac:dyDescent="0.4">
      <c r="A25" s="82" t="s">
        <v>235</v>
      </c>
      <c r="B25" s="82" t="s">
        <v>50</v>
      </c>
      <c r="C25" s="82"/>
      <c r="D25" s="8" t="s">
        <v>51</v>
      </c>
      <c r="E25" s="98"/>
      <c r="F25" s="83"/>
      <c r="G25" s="98"/>
      <c r="H25" s="98"/>
      <c r="I25" s="98">
        <f>I26</f>
        <v>1486000</v>
      </c>
      <c r="J25" s="84"/>
      <c r="K25" s="20"/>
    </row>
    <row r="26" spans="1:13" s="11" customFormat="1" ht="25.5" customHeight="1" x14ac:dyDescent="0.4">
      <c r="A26" s="86" t="s">
        <v>236</v>
      </c>
      <c r="B26" s="86" t="s">
        <v>237</v>
      </c>
      <c r="C26" s="86" t="s">
        <v>52</v>
      </c>
      <c r="D26" s="10" t="s">
        <v>53</v>
      </c>
      <c r="E26" s="99"/>
      <c r="F26" s="87"/>
      <c r="G26" s="100"/>
      <c r="H26" s="100"/>
      <c r="I26" s="88">
        <f>I27</f>
        <v>1486000</v>
      </c>
      <c r="J26" s="99"/>
      <c r="K26" s="20"/>
    </row>
    <row r="27" spans="1:13" s="11" customFormat="1" ht="65.5" customHeight="1" x14ac:dyDescent="0.4">
      <c r="A27" s="86"/>
      <c r="B27" s="86"/>
      <c r="C27" s="86"/>
      <c r="D27" s="10"/>
      <c r="E27" s="63" t="s">
        <v>238</v>
      </c>
      <c r="F27" s="96">
        <v>2020</v>
      </c>
      <c r="G27" s="97">
        <v>1486000</v>
      </c>
      <c r="H27" s="97">
        <v>0</v>
      </c>
      <c r="I27" s="91">
        <v>1486000</v>
      </c>
      <c r="J27" s="88">
        <v>100</v>
      </c>
      <c r="K27" s="20"/>
    </row>
    <row r="28" spans="1:13" s="11" customFormat="1" ht="41.15" customHeight="1" x14ac:dyDescent="0.4">
      <c r="A28" s="73" t="s">
        <v>54</v>
      </c>
      <c r="B28" s="74"/>
      <c r="C28" s="73"/>
      <c r="D28" s="3" t="s">
        <v>55</v>
      </c>
      <c r="E28" s="33"/>
      <c r="F28" s="75"/>
      <c r="G28" s="76"/>
      <c r="H28" s="76"/>
      <c r="I28" s="77">
        <f t="shared" ref="I28" si="6">I29</f>
        <v>10000000</v>
      </c>
      <c r="J28" s="76"/>
      <c r="K28" s="20">
        <f t="shared" si="3"/>
        <v>10000000</v>
      </c>
    </row>
    <row r="29" spans="1:13" s="11" customFormat="1" ht="43.4" customHeight="1" x14ac:dyDescent="0.4">
      <c r="A29" s="5" t="s">
        <v>56</v>
      </c>
      <c r="B29" s="5"/>
      <c r="C29" s="5"/>
      <c r="D29" s="6" t="s">
        <v>55</v>
      </c>
      <c r="E29" s="34"/>
      <c r="F29" s="79"/>
      <c r="G29" s="80"/>
      <c r="H29" s="80"/>
      <c r="I29" s="81">
        <f>I30</f>
        <v>10000000</v>
      </c>
      <c r="J29" s="80"/>
      <c r="K29" s="20">
        <f t="shared" si="3"/>
        <v>10000000</v>
      </c>
    </row>
    <row r="30" spans="1:13" s="11" customFormat="1" ht="27.65" customHeight="1" x14ac:dyDescent="0.4">
      <c r="A30" s="82" t="s">
        <v>57</v>
      </c>
      <c r="B30" s="82" t="s">
        <v>58</v>
      </c>
      <c r="C30" s="82"/>
      <c r="D30" s="8" t="s">
        <v>59</v>
      </c>
      <c r="E30" s="35"/>
      <c r="F30" s="83"/>
      <c r="G30" s="84"/>
      <c r="H30" s="84"/>
      <c r="I30" s="85">
        <f>SUM(I31:I32)</f>
        <v>10000000</v>
      </c>
      <c r="J30" s="84"/>
      <c r="K30" s="20">
        <f t="shared" si="3"/>
        <v>10000000</v>
      </c>
    </row>
    <row r="31" spans="1:13" s="11" customFormat="1" ht="60" customHeight="1" x14ac:dyDescent="0.4">
      <c r="A31" s="92" t="s">
        <v>60</v>
      </c>
      <c r="B31" s="92" t="s">
        <v>61</v>
      </c>
      <c r="C31" s="101" t="s">
        <v>62</v>
      </c>
      <c r="D31" s="10" t="s">
        <v>63</v>
      </c>
      <c r="E31" s="17" t="s">
        <v>153</v>
      </c>
      <c r="F31" s="102"/>
      <c r="G31" s="97"/>
      <c r="H31" s="97"/>
      <c r="I31" s="91">
        <v>7800000</v>
      </c>
      <c r="J31" s="97"/>
      <c r="K31" s="20">
        <f t="shared" si="3"/>
        <v>7800000</v>
      </c>
    </row>
    <row r="32" spans="1:13" s="11" customFormat="1" ht="60" customHeight="1" x14ac:dyDescent="0.4">
      <c r="A32" s="92" t="s">
        <v>167</v>
      </c>
      <c r="B32" s="92" t="s">
        <v>168</v>
      </c>
      <c r="C32" s="101" t="s">
        <v>169</v>
      </c>
      <c r="D32" s="10" t="s">
        <v>170</v>
      </c>
      <c r="E32" s="17" t="s">
        <v>153</v>
      </c>
      <c r="F32" s="102"/>
      <c r="G32" s="97"/>
      <c r="H32" s="97"/>
      <c r="I32" s="91">
        <v>2200000</v>
      </c>
      <c r="J32" s="97"/>
      <c r="K32" s="20">
        <f t="shared" si="3"/>
        <v>2200000</v>
      </c>
    </row>
    <row r="33" spans="1:13" s="12" customFormat="1" ht="44.9" customHeight="1" x14ac:dyDescent="0.4">
      <c r="A33" s="73" t="s">
        <v>68</v>
      </c>
      <c r="B33" s="74"/>
      <c r="C33" s="73"/>
      <c r="D33" s="3" t="s">
        <v>69</v>
      </c>
      <c r="E33" s="33"/>
      <c r="F33" s="75"/>
      <c r="G33" s="103"/>
      <c r="H33" s="103"/>
      <c r="I33" s="77">
        <f t="shared" ref="I33" si="7">I34</f>
        <v>5000000</v>
      </c>
      <c r="J33" s="103"/>
      <c r="K33" s="20">
        <f t="shared" si="3"/>
        <v>5000000</v>
      </c>
    </row>
    <row r="34" spans="1:13" s="11" customFormat="1" ht="39" customHeight="1" x14ac:dyDescent="0.4">
      <c r="A34" s="5" t="s">
        <v>70</v>
      </c>
      <c r="B34" s="78"/>
      <c r="C34" s="5"/>
      <c r="D34" s="6" t="s">
        <v>69</v>
      </c>
      <c r="E34" s="34"/>
      <c r="F34" s="79"/>
      <c r="G34" s="104"/>
      <c r="H34" s="104"/>
      <c r="I34" s="85">
        <f>I35</f>
        <v>5000000</v>
      </c>
      <c r="J34" s="104"/>
      <c r="K34" s="20">
        <f t="shared" si="3"/>
        <v>5000000</v>
      </c>
    </row>
    <row r="35" spans="1:13" s="11" customFormat="1" ht="38.15" customHeight="1" x14ac:dyDescent="0.4">
      <c r="A35" s="82" t="s">
        <v>71</v>
      </c>
      <c r="B35" s="82" t="s">
        <v>31</v>
      </c>
      <c r="C35" s="82"/>
      <c r="D35" s="8" t="s">
        <v>32</v>
      </c>
      <c r="E35" s="35"/>
      <c r="F35" s="83"/>
      <c r="G35" s="104"/>
      <c r="H35" s="104"/>
      <c r="I35" s="85">
        <f>SUM(I36:I38)</f>
        <v>5000000</v>
      </c>
      <c r="J35" s="104"/>
      <c r="K35" s="20">
        <f t="shared" si="3"/>
        <v>5000000</v>
      </c>
    </row>
    <row r="36" spans="1:13" s="11" customFormat="1" ht="77.150000000000006" customHeight="1" x14ac:dyDescent="0.4">
      <c r="A36" s="86" t="s">
        <v>72</v>
      </c>
      <c r="B36" s="86" t="s">
        <v>73</v>
      </c>
      <c r="C36" s="86" t="s">
        <v>74</v>
      </c>
      <c r="D36" s="10" t="s">
        <v>75</v>
      </c>
      <c r="E36" s="47" t="s">
        <v>151</v>
      </c>
      <c r="F36" s="87"/>
      <c r="G36" s="105"/>
      <c r="H36" s="105"/>
      <c r="I36" s="89">
        <v>1600000</v>
      </c>
      <c r="J36" s="105"/>
      <c r="K36" s="20">
        <f t="shared" si="3"/>
        <v>1600000</v>
      </c>
    </row>
    <row r="37" spans="1:13" s="11" customFormat="1" ht="130.5" customHeight="1" x14ac:dyDescent="0.4">
      <c r="A37" s="86" t="s">
        <v>76</v>
      </c>
      <c r="B37" s="86" t="s">
        <v>77</v>
      </c>
      <c r="C37" s="86" t="s">
        <v>78</v>
      </c>
      <c r="D37" s="10" t="s">
        <v>79</v>
      </c>
      <c r="E37" s="47" t="s">
        <v>151</v>
      </c>
      <c r="F37" s="87"/>
      <c r="G37" s="105"/>
      <c r="H37" s="105"/>
      <c r="I37" s="89">
        <v>3055000</v>
      </c>
      <c r="J37" s="105"/>
      <c r="K37" s="20">
        <f t="shared" si="3"/>
        <v>3055000</v>
      </c>
    </row>
    <row r="38" spans="1:13" s="11" customFormat="1" ht="59" customHeight="1" x14ac:dyDescent="0.4">
      <c r="A38" s="86" t="s">
        <v>171</v>
      </c>
      <c r="B38" s="86" t="s">
        <v>172</v>
      </c>
      <c r="C38" s="86" t="s">
        <v>33</v>
      </c>
      <c r="D38" s="10" t="s">
        <v>173</v>
      </c>
      <c r="E38" s="47" t="s">
        <v>151</v>
      </c>
      <c r="F38" s="87"/>
      <c r="G38" s="105"/>
      <c r="H38" s="105"/>
      <c r="I38" s="89">
        <v>345000</v>
      </c>
      <c r="J38" s="105"/>
      <c r="K38" s="20"/>
    </row>
    <row r="39" spans="1:13" s="13" customFormat="1" ht="50.15" customHeight="1" x14ac:dyDescent="0.35">
      <c r="A39" s="73" t="s">
        <v>80</v>
      </c>
      <c r="B39" s="73"/>
      <c r="C39" s="73"/>
      <c r="D39" s="3" t="s">
        <v>81</v>
      </c>
      <c r="E39" s="33"/>
      <c r="F39" s="75"/>
      <c r="G39" s="103"/>
      <c r="H39" s="103"/>
      <c r="I39" s="77">
        <f t="shared" ref="I39" si="8">I40</f>
        <v>5000000</v>
      </c>
      <c r="J39" s="103"/>
      <c r="K39" s="20">
        <f t="shared" ref="K39:K84" si="9">I39</f>
        <v>5000000</v>
      </c>
      <c r="L39" s="55">
        <f>[1]Лист1!$K$99+[1]Лист1!$K$92</f>
        <v>6518334</v>
      </c>
      <c r="M39" s="55">
        <f>L39-I39</f>
        <v>1518334</v>
      </c>
    </row>
    <row r="40" spans="1:13" s="13" customFormat="1" ht="44.15" customHeight="1" x14ac:dyDescent="0.35">
      <c r="A40" s="5" t="s">
        <v>82</v>
      </c>
      <c r="B40" s="5"/>
      <c r="C40" s="5"/>
      <c r="D40" s="6" t="s">
        <v>81</v>
      </c>
      <c r="E40" s="34"/>
      <c r="F40" s="79"/>
      <c r="G40" s="106"/>
      <c r="H40" s="106"/>
      <c r="I40" s="81">
        <f>I41+I43+I50</f>
        <v>5000000</v>
      </c>
      <c r="J40" s="106"/>
      <c r="K40" s="20">
        <f t="shared" si="9"/>
        <v>5000000</v>
      </c>
    </row>
    <row r="41" spans="1:13" s="59" customFormat="1" ht="32.5" customHeight="1" x14ac:dyDescent="0.35">
      <c r="A41" s="82" t="s">
        <v>174</v>
      </c>
      <c r="B41" s="82" t="s">
        <v>25</v>
      </c>
      <c r="C41" s="82"/>
      <c r="D41" s="8" t="s">
        <v>26</v>
      </c>
      <c r="E41" s="34"/>
      <c r="F41" s="79"/>
      <c r="G41" s="106"/>
      <c r="H41" s="106"/>
      <c r="I41" s="81">
        <f>I42</f>
        <v>534000</v>
      </c>
      <c r="J41" s="106"/>
      <c r="K41" s="58"/>
    </row>
    <row r="42" spans="1:13" s="59" customFormat="1" ht="61.5" customHeight="1" x14ac:dyDescent="0.35">
      <c r="A42" s="86" t="s">
        <v>175</v>
      </c>
      <c r="B42" s="86" t="s">
        <v>44</v>
      </c>
      <c r="C42" s="86" t="s">
        <v>45</v>
      </c>
      <c r="D42" s="10" t="s">
        <v>176</v>
      </c>
      <c r="E42" s="17" t="s">
        <v>153</v>
      </c>
      <c r="F42" s="107"/>
      <c r="G42" s="108"/>
      <c r="H42" s="108"/>
      <c r="I42" s="109">
        <v>534000</v>
      </c>
      <c r="J42" s="108"/>
      <c r="K42" s="58"/>
    </row>
    <row r="43" spans="1:13" s="14" customFormat="1" ht="30" customHeight="1" x14ac:dyDescent="0.35">
      <c r="A43" s="82" t="s">
        <v>83</v>
      </c>
      <c r="B43" s="82" t="s">
        <v>64</v>
      </c>
      <c r="C43" s="82"/>
      <c r="D43" s="8" t="s">
        <v>65</v>
      </c>
      <c r="E43" s="35"/>
      <c r="F43" s="83"/>
      <c r="G43" s="104"/>
      <c r="H43" s="104"/>
      <c r="I43" s="85">
        <f>SUM(I44:I49)</f>
        <v>4446000</v>
      </c>
      <c r="J43" s="104"/>
      <c r="K43" s="20">
        <f>I43</f>
        <v>4446000</v>
      </c>
    </row>
    <row r="44" spans="1:13" s="60" customFormat="1" ht="39" customHeight="1" x14ac:dyDescent="0.35">
      <c r="A44" s="86" t="s">
        <v>177</v>
      </c>
      <c r="B44" s="86" t="s">
        <v>178</v>
      </c>
      <c r="C44" s="86" t="s">
        <v>179</v>
      </c>
      <c r="D44" s="10" t="s">
        <v>180</v>
      </c>
      <c r="E44" s="17" t="s">
        <v>153</v>
      </c>
      <c r="F44" s="110"/>
      <c r="G44" s="111"/>
      <c r="H44" s="111"/>
      <c r="I44" s="112">
        <v>1603000</v>
      </c>
      <c r="J44" s="111"/>
      <c r="K44" s="58"/>
    </row>
    <row r="45" spans="1:13" s="60" customFormat="1" ht="53.5" customHeight="1" x14ac:dyDescent="0.35">
      <c r="A45" s="86" t="s">
        <v>181</v>
      </c>
      <c r="B45" s="86" t="s">
        <v>182</v>
      </c>
      <c r="C45" s="86" t="s">
        <v>183</v>
      </c>
      <c r="D45" s="10" t="s">
        <v>184</v>
      </c>
      <c r="E45" s="17" t="s">
        <v>153</v>
      </c>
      <c r="F45" s="110"/>
      <c r="G45" s="111"/>
      <c r="H45" s="111"/>
      <c r="I45" s="112">
        <v>575000</v>
      </c>
      <c r="J45" s="111"/>
      <c r="K45" s="58"/>
    </row>
    <row r="46" spans="1:13" s="11" customFormat="1" ht="31.4" customHeight="1" x14ac:dyDescent="0.4">
      <c r="A46" s="86" t="s">
        <v>84</v>
      </c>
      <c r="B46" s="86" t="s">
        <v>66</v>
      </c>
      <c r="C46" s="86" t="s">
        <v>67</v>
      </c>
      <c r="D46" s="10" t="s">
        <v>85</v>
      </c>
      <c r="E46" s="47" t="s">
        <v>151</v>
      </c>
      <c r="F46" s="87"/>
      <c r="G46" s="105"/>
      <c r="H46" s="105"/>
      <c r="I46" s="89">
        <v>1700000</v>
      </c>
      <c r="J46" s="105"/>
      <c r="K46" s="20">
        <f>I46</f>
        <v>1700000</v>
      </c>
    </row>
    <row r="47" spans="1:13" s="11" customFormat="1" ht="31.4" customHeight="1" x14ac:dyDescent="0.4">
      <c r="A47" s="86" t="s">
        <v>185</v>
      </c>
      <c r="B47" s="86" t="s">
        <v>186</v>
      </c>
      <c r="C47" s="86" t="s">
        <v>67</v>
      </c>
      <c r="D47" s="10" t="s">
        <v>187</v>
      </c>
      <c r="E47" s="47" t="s">
        <v>151</v>
      </c>
      <c r="F47" s="87"/>
      <c r="G47" s="105"/>
      <c r="H47" s="105"/>
      <c r="I47" s="89">
        <v>260000</v>
      </c>
      <c r="J47" s="105"/>
      <c r="K47" s="20"/>
    </row>
    <row r="48" spans="1:13" s="11" customFormat="1" ht="31.4" customHeight="1" x14ac:dyDescent="0.4">
      <c r="A48" s="86" t="s">
        <v>188</v>
      </c>
      <c r="B48" s="86" t="s">
        <v>189</v>
      </c>
      <c r="C48" s="86" t="s">
        <v>190</v>
      </c>
      <c r="D48" s="10" t="s">
        <v>191</v>
      </c>
      <c r="E48" s="47" t="s">
        <v>151</v>
      </c>
      <c r="F48" s="87"/>
      <c r="G48" s="105"/>
      <c r="H48" s="105"/>
      <c r="I48" s="89">
        <v>238000</v>
      </c>
      <c r="J48" s="105"/>
      <c r="K48" s="20"/>
    </row>
    <row r="49" spans="1:14" s="11" customFormat="1" ht="45" customHeight="1" x14ac:dyDescent="0.4">
      <c r="A49" s="86" t="s">
        <v>192</v>
      </c>
      <c r="B49" s="86" t="s">
        <v>193</v>
      </c>
      <c r="C49" s="86" t="s">
        <v>194</v>
      </c>
      <c r="D49" s="10" t="s">
        <v>195</v>
      </c>
      <c r="E49" s="47" t="s">
        <v>151</v>
      </c>
      <c r="F49" s="87"/>
      <c r="G49" s="105"/>
      <c r="H49" s="105"/>
      <c r="I49" s="89">
        <v>70000</v>
      </c>
      <c r="J49" s="105"/>
      <c r="K49" s="20"/>
    </row>
    <row r="50" spans="1:14" s="11" customFormat="1" ht="41.5" customHeight="1" x14ac:dyDescent="0.4">
      <c r="A50" s="82" t="s">
        <v>196</v>
      </c>
      <c r="B50" s="82" t="s">
        <v>118</v>
      </c>
      <c r="C50" s="82"/>
      <c r="D50" s="8" t="s">
        <v>119</v>
      </c>
      <c r="E50" s="35"/>
      <c r="F50" s="83"/>
      <c r="G50" s="98"/>
      <c r="H50" s="98"/>
      <c r="I50" s="85">
        <f>I51</f>
        <v>20000</v>
      </c>
      <c r="J50" s="84"/>
      <c r="K50" s="20"/>
    </row>
    <row r="51" spans="1:14" s="11" customFormat="1" ht="42.65" customHeight="1" x14ac:dyDescent="0.4">
      <c r="A51" s="82" t="s">
        <v>197</v>
      </c>
      <c r="B51" s="82" t="s">
        <v>198</v>
      </c>
      <c r="C51" s="113"/>
      <c r="D51" s="8" t="s">
        <v>199</v>
      </c>
      <c r="E51" s="35"/>
      <c r="F51" s="83"/>
      <c r="G51" s="98"/>
      <c r="H51" s="98"/>
      <c r="I51" s="85">
        <f>I52</f>
        <v>20000</v>
      </c>
      <c r="J51" s="84"/>
      <c r="K51" s="20"/>
    </row>
    <row r="52" spans="1:14" s="11" customFormat="1" ht="45" customHeight="1" x14ac:dyDescent="0.4">
      <c r="A52" s="86" t="s">
        <v>200</v>
      </c>
      <c r="B52" s="86" t="s">
        <v>201</v>
      </c>
      <c r="C52" s="86" t="s">
        <v>202</v>
      </c>
      <c r="D52" s="10" t="s">
        <v>203</v>
      </c>
      <c r="E52" s="66" t="s">
        <v>151</v>
      </c>
      <c r="F52" s="102"/>
      <c r="G52" s="114"/>
      <c r="H52" s="114"/>
      <c r="I52" s="91">
        <v>20000</v>
      </c>
      <c r="J52" s="97"/>
      <c r="K52" s="20"/>
    </row>
    <row r="53" spans="1:14" s="11" customFormat="1" ht="47" customHeight="1" x14ac:dyDescent="0.4">
      <c r="A53" s="3" t="s">
        <v>86</v>
      </c>
      <c r="B53" s="3"/>
      <c r="C53" s="3"/>
      <c r="D53" s="3" t="s">
        <v>87</v>
      </c>
      <c r="E53" s="39"/>
      <c r="F53" s="115"/>
      <c r="G53" s="116"/>
      <c r="H53" s="116"/>
      <c r="I53" s="117">
        <f t="shared" ref="I53" si="10">I54</f>
        <v>5000000</v>
      </c>
      <c r="J53" s="116"/>
      <c r="K53" s="20">
        <f t="shared" si="9"/>
        <v>5000000</v>
      </c>
    </row>
    <row r="54" spans="1:14" s="11" customFormat="1" ht="41.15" customHeight="1" x14ac:dyDescent="0.4">
      <c r="A54" s="5" t="s">
        <v>88</v>
      </c>
      <c r="B54" s="5"/>
      <c r="C54" s="5"/>
      <c r="D54" s="5" t="s">
        <v>87</v>
      </c>
      <c r="E54" s="40"/>
      <c r="F54" s="118"/>
      <c r="G54" s="119"/>
      <c r="H54" s="119"/>
      <c r="I54" s="120">
        <f>I55+I57</f>
        <v>5000000</v>
      </c>
      <c r="J54" s="119"/>
      <c r="K54" s="20">
        <f t="shared" si="9"/>
        <v>5000000</v>
      </c>
    </row>
    <row r="55" spans="1:14" s="11" customFormat="1" ht="36" customHeight="1" x14ac:dyDescent="0.4">
      <c r="A55" s="82" t="s">
        <v>204</v>
      </c>
      <c r="B55" s="82" t="s">
        <v>25</v>
      </c>
      <c r="C55" s="82"/>
      <c r="D55" s="15" t="s">
        <v>26</v>
      </c>
      <c r="E55" s="40"/>
      <c r="F55" s="118"/>
      <c r="G55" s="119"/>
      <c r="H55" s="119"/>
      <c r="I55" s="120">
        <f>I56</f>
        <v>256000</v>
      </c>
      <c r="J55" s="119"/>
      <c r="K55" s="20"/>
    </row>
    <row r="56" spans="1:14" s="61" customFormat="1" ht="61" customHeight="1" x14ac:dyDescent="0.4">
      <c r="A56" s="86" t="s">
        <v>205</v>
      </c>
      <c r="B56" s="86" t="s">
        <v>33</v>
      </c>
      <c r="C56" s="86" t="s">
        <v>38</v>
      </c>
      <c r="D56" s="10" t="s">
        <v>39</v>
      </c>
      <c r="E56" s="21" t="s">
        <v>151</v>
      </c>
      <c r="F56" s="121"/>
      <c r="G56" s="122"/>
      <c r="H56" s="122"/>
      <c r="I56" s="123">
        <v>256000</v>
      </c>
      <c r="J56" s="122"/>
      <c r="K56" s="58"/>
    </row>
    <row r="57" spans="1:14" s="11" customFormat="1" ht="40" customHeight="1" x14ac:dyDescent="0.4">
      <c r="A57" s="82" t="s">
        <v>89</v>
      </c>
      <c r="B57" s="82" t="s">
        <v>90</v>
      </c>
      <c r="C57" s="82"/>
      <c r="D57" s="15" t="s">
        <v>91</v>
      </c>
      <c r="E57" s="41"/>
      <c r="F57" s="124"/>
      <c r="G57" s="125"/>
      <c r="H57" s="125"/>
      <c r="I57" s="126">
        <f>SUM(I58:I62)</f>
        <v>4744000</v>
      </c>
      <c r="J57" s="125"/>
      <c r="K57" s="20">
        <f t="shared" ref="K57:K62" si="11">I57</f>
        <v>4744000</v>
      </c>
    </row>
    <row r="58" spans="1:14" s="11" customFormat="1" ht="59.15" customHeight="1" x14ac:dyDescent="0.4">
      <c r="A58" s="86" t="s">
        <v>93</v>
      </c>
      <c r="B58" s="86" t="s">
        <v>94</v>
      </c>
      <c r="C58" s="86" t="s">
        <v>92</v>
      </c>
      <c r="D58" s="10" t="s">
        <v>95</v>
      </c>
      <c r="E58" s="21" t="s">
        <v>151</v>
      </c>
      <c r="F58" s="102"/>
      <c r="G58" s="105"/>
      <c r="H58" s="105"/>
      <c r="I58" s="89">
        <v>920000</v>
      </c>
      <c r="J58" s="105"/>
      <c r="K58" s="20">
        <f t="shared" si="11"/>
        <v>920000</v>
      </c>
    </row>
    <row r="59" spans="1:14" s="11" customFormat="1" ht="59.15" customHeight="1" x14ac:dyDescent="0.4">
      <c r="A59" s="86" t="s">
        <v>96</v>
      </c>
      <c r="B59" s="86" t="s">
        <v>97</v>
      </c>
      <c r="C59" s="86" t="s">
        <v>92</v>
      </c>
      <c r="D59" s="10" t="s">
        <v>98</v>
      </c>
      <c r="E59" s="21" t="s">
        <v>151</v>
      </c>
      <c r="F59" s="102"/>
      <c r="G59" s="105"/>
      <c r="H59" s="105"/>
      <c r="I59" s="89">
        <v>2352000</v>
      </c>
      <c r="J59" s="105"/>
      <c r="K59" s="20">
        <f t="shared" si="11"/>
        <v>2352000</v>
      </c>
    </row>
    <row r="60" spans="1:14" s="11" customFormat="1" ht="44.15" customHeight="1" x14ac:dyDescent="0.4">
      <c r="A60" s="86" t="s">
        <v>99</v>
      </c>
      <c r="B60" s="86" t="s">
        <v>100</v>
      </c>
      <c r="C60" s="86" t="s">
        <v>92</v>
      </c>
      <c r="D60" s="10" t="s">
        <v>101</v>
      </c>
      <c r="E60" s="21" t="s">
        <v>151</v>
      </c>
      <c r="F60" s="87"/>
      <c r="G60" s="105"/>
      <c r="H60" s="105"/>
      <c r="I60" s="89">
        <v>1089000</v>
      </c>
      <c r="J60" s="105"/>
      <c r="K60" s="20">
        <f t="shared" si="11"/>
        <v>1089000</v>
      </c>
    </row>
    <row r="61" spans="1:14" s="11" customFormat="1" ht="64" customHeight="1" x14ac:dyDescent="0.4">
      <c r="A61" s="86" t="s">
        <v>206</v>
      </c>
      <c r="B61" s="86" t="s">
        <v>207</v>
      </c>
      <c r="C61" s="86" t="s">
        <v>92</v>
      </c>
      <c r="D61" s="10" t="s">
        <v>208</v>
      </c>
      <c r="E61" s="62" t="s">
        <v>153</v>
      </c>
      <c r="F61" s="87"/>
      <c r="G61" s="105"/>
      <c r="H61" s="105"/>
      <c r="I61" s="89">
        <v>335000</v>
      </c>
      <c r="J61" s="105"/>
      <c r="K61" s="20">
        <f t="shared" si="11"/>
        <v>335000</v>
      </c>
    </row>
    <row r="62" spans="1:14" s="11" customFormat="1" ht="77.150000000000006" customHeight="1" x14ac:dyDescent="0.4">
      <c r="A62" s="86" t="s">
        <v>102</v>
      </c>
      <c r="B62" s="86" t="s">
        <v>103</v>
      </c>
      <c r="C62" s="86" t="s">
        <v>92</v>
      </c>
      <c r="D62" s="10" t="s">
        <v>104</v>
      </c>
      <c r="E62" s="21" t="s">
        <v>151</v>
      </c>
      <c r="F62" s="127"/>
      <c r="G62" s="105"/>
      <c r="H62" s="105"/>
      <c r="I62" s="89">
        <v>48000</v>
      </c>
      <c r="J62" s="105"/>
      <c r="K62" s="20">
        <f t="shared" si="11"/>
        <v>48000</v>
      </c>
    </row>
    <row r="63" spans="1:14" s="11" customFormat="1" ht="78.75" customHeight="1" x14ac:dyDescent="0.4">
      <c r="A63" s="73" t="s">
        <v>106</v>
      </c>
      <c r="B63" s="74"/>
      <c r="C63" s="74"/>
      <c r="D63" s="3" t="s">
        <v>107</v>
      </c>
      <c r="E63" s="33"/>
      <c r="F63" s="75"/>
      <c r="G63" s="76"/>
      <c r="H63" s="76"/>
      <c r="I63" s="77">
        <f t="shared" ref="I63" si="12">I64</f>
        <v>139000000</v>
      </c>
      <c r="J63" s="76"/>
      <c r="K63" s="20">
        <f t="shared" si="9"/>
        <v>139000000</v>
      </c>
      <c r="M63" s="53">
        <f>[1]Лист1!$K$231+[1]Лист1!$K$132</f>
        <v>312080778</v>
      </c>
      <c r="N63" s="53">
        <f>M63-I63</f>
        <v>173080778</v>
      </c>
    </row>
    <row r="64" spans="1:14" s="11" customFormat="1" ht="71.25" customHeight="1" x14ac:dyDescent="0.4">
      <c r="A64" s="82" t="s">
        <v>108</v>
      </c>
      <c r="B64" s="113"/>
      <c r="C64" s="113"/>
      <c r="D64" s="16" t="s">
        <v>107</v>
      </c>
      <c r="E64" s="36"/>
      <c r="F64" s="128"/>
      <c r="G64" s="129"/>
      <c r="H64" s="129"/>
      <c r="I64" s="130">
        <f>I65</f>
        <v>139000000</v>
      </c>
      <c r="J64" s="129"/>
      <c r="K64" s="20">
        <f t="shared" si="9"/>
        <v>139000000</v>
      </c>
    </row>
    <row r="65" spans="1:11" s="11" customFormat="1" ht="33" customHeight="1" x14ac:dyDescent="0.4">
      <c r="A65" s="82" t="s">
        <v>109</v>
      </c>
      <c r="B65" s="82" t="s">
        <v>18</v>
      </c>
      <c r="C65" s="82"/>
      <c r="D65" s="8" t="s">
        <v>19</v>
      </c>
      <c r="E65" s="35"/>
      <c r="F65" s="83"/>
      <c r="G65" s="84"/>
      <c r="H65" s="84"/>
      <c r="I65" s="85">
        <f>I66</f>
        <v>139000000</v>
      </c>
      <c r="J65" s="84"/>
      <c r="K65" s="20">
        <f t="shared" si="9"/>
        <v>139000000</v>
      </c>
    </row>
    <row r="66" spans="1:11" s="11" customFormat="1" ht="23.15" customHeight="1" x14ac:dyDescent="0.4">
      <c r="A66" s="82" t="s">
        <v>110</v>
      </c>
      <c r="B66" s="82" t="s">
        <v>50</v>
      </c>
      <c r="C66" s="113"/>
      <c r="D66" s="8" t="s">
        <v>51</v>
      </c>
      <c r="E66" s="36"/>
      <c r="F66" s="128"/>
      <c r="G66" s="129"/>
      <c r="H66" s="129"/>
      <c r="I66" s="130">
        <f>I67+I71+I79+I82+I84</f>
        <v>139000000</v>
      </c>
      <c r="J66" s="129"/>
      <c r="K66" s="20">
        <f t="shared" si="9"/>
        <v>139000000</v>
      </c>
    </row>
    <row r="67" spans="1:11" s="11" customFormat="1" ht="36.5" customHeight="1" x14ac:dyDescent="0.4">
      <c r="A67" s="86" t="s">
        <v>111</v>
      </c>
      <c r="B67" s="17">
        <v>7321</v>
      </c>
      <c r="C67" s="86" t="s">
        <v>52</v>
      </c>
      <c r="D67" s="18" t="s">
        <v>53</v>
      </c>
      <c r="E67" s="37"/>
      <c r="F67" s="102"/>
      <c r="G67" s="97"/>
      <c r="H67" s="97"/>
      <c r="I67" s="131">
        <f>SUM(I68:I70)</f>
        <v>12000000</v>
      </c>
      <c r="J67" s="97"/>
      <c r="K67" s="20">
        <f t="shared" si="9"/>
        <v>12000000</v>
      </c>
    </row>
    <row r="68" spans="1:11" s="11" customFormat="1" ht="62.5" customHeight="1" x14ac:dyDescent="0.4">
      <c r="A68" s="86"/>
      <c r="B68" s="17"/>
      <c r="C68" s="86"/>
      <c r="D68" s="18"/>
      <c r="E68" s="42" t="s">
        <v>226</v>
      </c>
      <c r="F68" s="102" t="s">
        <v>240</v>
      </c>
      <c r="G68" s="97">
        <v>41440110</v>
      </c>
      <c r="H68" s="97">
        <v>0</v>
      </c>
      <c r="I68" s="132">
        <v>10000000</v>
      </c>
      <c r="J68" s="97">
        <v>25</v>
      </c>
      <c r="K68" s="20"/>
    </row>
    <row r="69" spans="1:11" s="11" customFormat="1" ht="75" customHeight="1" x14ac:dyDescent="0.4">
      <c r="A69" s="86"/>
      <c r="B69" s="17"/>
      <c r="C69" s="86"/>
      <c r="D69" s="18"/>
      <c r="E69" s="42" t="s">
        <v>231</v>
      </c>
      <c r="F69" s="102" t="s">
        <v>240</v>
      </c>
      <c r="G69" s="97">
        <v>72154719</v>
      </c>
      <c r="H69" s="97">
        <v>0</v>
      </c>
      <c r="I69" s="132">
        <v>1000000</v>
      </c>
      <c r="J69" s="97">
        <v>2</v>
      </c>
      <c r="K69" s="20"/>
    </row>
    <row r="70" spans="1:11" s="11" customFormat="1" ht="63" customHeight="1" x14ac:dyDescent="0.4">
      <c r="A70" s="86"/>
      <c r="B70" s="17"/>
      <c r="C70" s="86"/>
      <c r="D70" s="18"/>
      <c r="E70" s="42" t="s">
        <v>232</v>
      </c>
      <c r="F70" s="102" t="s">
        <v>241</v>
      </c>
      <c r="G70" s="97">
        <v>35945877</v>
      </c>
      <c r="H70" s="97">
        <v>1</v>
      </c>
      <c r="I70" s="132">
        <v>1000000</v>
      </c>
      <c r="J70" s="97">
        <v>2</v>
      </c>
      <c r="K70" s="20"/>
    </row>
    <row r="71" spans="1:11" s="11" customFormat="1" ht="26.9" customHeight="1" x14ac:dyDescent="0.4">
      <c r="A71" s="86" t="s">
        <v>112</v>
      </c>
      <c r="B71" s="17">
        <v>7322</v>
      </c>
      <c r="C71" s="86" t="s">
        <v>52</v>
      </c>
      <c r="D71" s="18" t="s">
        <v>113</v>
      </c>
      <c r="E71" s="37"/>
      <c r="F71" s="102"/>
      <c r="G71" s="97"/>
      <c r="H71" s="97"/>
      <c r="I71" s="131">
        <f>SUM(I72:I78)</f>
        <v>101000000</v>
      </c>
      <c r="J71" s="97"/>
      <c r="K71" s="20">
        <f t="shared" si="9"/>
        <v>101000000</v>
      </c>
    </row>
    <row r="72" spans="1:11" s="11" customFormat="1" ht="74" customHeight="1" x14ac:dyDescent="0.4">
      <c r="A72" s="86"/>
      <c r="B72" s="17"/>
      <c r="C72" s="86"/>
      <c r="D72" s="18"/>
      <c r="E72" s="18" t="s">
        <v>220</v>
      </c>
      <c r="F72" s="133" t="s">
        <v>242</v>
      </c>
      <c r="G72" s="134">
        <v>387130187</v>
      </c>
      <c r="H72" s="134">
        <v>79</v>
      </c>
      <c r="I72" s="91">
        <v>20000000</v>
      </c>
      <c r="J72" s="97">
        <v>100</v>
      </c>
      <c r="K72" s="20"/>
    </row>
    <row r="73" spans="1:11" s="11" customFormat="1" ht="93.5" customHeight="1" x14ac:dyDescent="0.4">
      <c r="A73" s="86"/>
      <c r="B73" s="17"/>
      <c r="C73" s="86"/>
      <c r="D73" s="18"/>
      <c r="E73" s="18" t="s">
        <v>221</v>
      </c>
      <c r="F73" s="133" t="s">
        <v>241</v>
      </c>
      <c r="G73" s="134">
        <v>44001776</v>
      </c>
      <c r="H73" s="134">
        <v>65</v>
      </c>
      <c r="I73" s="91">
        <v>15401000</v>
      </c>
      <c r="J73" s="97">
        <v>100</v>
      </c>
      <c r="K73" s="20"/>
    </row>
    <row r="74" spans="1:11" s="11" customFormat="1" ht="91" customHeight="1" x14ac:dyDescent="0.4">
      <c r="A74" s="86"/>
      <c r="B74" s="17"/>
      <c r="C74" s="86"/>
      <c r="D74" s="18"/>
      <c r="E74" s="18" t="s">
        <v>223</v>
      </c>
      <c r="F74" s="133" t="s">
        <v>243</v>
      </c>
      <c r="G74" s="134">
        <v>85987536</v>
      </c>
      <c r="H74" s="134">
        <v>30</v>
      </c>
      <c r="I74" s="91">
        <v>20000000</v>
      </c>
      <c r="J74" s="97">
        <v>50</v>
      </c>
      <c r="K74" s="20"/>
    </row>
    <row r="75" spans="1:11" s="11" customFormat="1" ht="89.5" customHeight="1" x14ac:dyDescent="0.4">
      <c r="A75" s="86"/>
      <c r="B75" s="17"/>
      <c r="C75" s="86"/>
      <c r="D75" s="18"/>
      <c r="E75" s="18" t="s">
        <v>225</v>
      </c>
      <c r="F75" s="133" t="s">
        <v>240</v>
      </c>
      <c r="G75" s="134">
        <v>201786714</v>
      </c>
      <c r="H75" s="134">
        <v>0</v>
      </c>
      <c r="I75" s="91">
        <v>20000000</v>
      </c>
      <c r="J75" s="97">
        <v>10</v>
      </c>
      <c r="K75" s="20"/>
    </row>
    <row r="76" spans="1:11" s="11" customFormat="1" ht="72" x14ac:dyDescent="0.4">
      <c r="A76" s="86"/>
      <c r="B76" s="17"/>
      <c r="C76" s="86"/>
      <c r="D76" s="18"/>
      <c r="E76" s="18" t="s">
        <v>227</v>
      </c>
      <c r="F76" s="133" t="s">
        <v>240</v>
      </c>
      <c r="G76" s="134">
        <v>28493000</v>
      </c>
      <c r="H76" s="134">
        <v>0</v>
      </c>
      <c r="I76" s="91">
        <v>14599000</v>
      </c>
      <c r="J76" s="97">
        <v>50</v>
      </c>
      <c r="K76" s="20"/>
    </row>
    <row r="77" spans="1:11" s="11" customFormat="1" ht="78" customHeight="1" x14ac:dyDescent="0.4">
      <c r="A77" s="86"/>
      <c r="B77" s="17"/>
      <c r="C77" s="86"/>
      <c r="D77" s="18"/>
      <c r="E77" s="18" t="s">
        <v>233</v>
      </c>
      <c r="F77" s="133" t="s">
        <v>244</v>
      </c>
      <c r="G77" s="134">
        <v>382774859</v>
      </c>
      <c r="H77" s="134">
        <v>0</v>
      </c>
      <c r="I77" s="91">
        <v>10000000</v>
      </c>
      <c r="J77" s="97">
        <v>10</v>
      </c>
      <c r="K77" s="20"/>
    </row>
    <row r="78" spans="1:11" s="11" customFormat="1" ht="94.5" customHeight="1" x14ac:dyDescent="0.4">
      <c r="A78" s="86"/>
      <c r="B78" s="17"/>
      <c r="C78" s="86"/>
      <c r="D78" s="18"/>
      <c r="E78" s="43" t="s">
        <v>229</v>
      </c>
      <c r="F78" s="135">
        <v>2020</v>
      </c>
      <c r="G78" s="136">
        <v>1000000</v>
      </c>
      <c r="H78" s="136">
        <v>0</v>
      </c>
      <c r="I78" s="137">
        <v>1000000</v>
      </c>
      <c r="J78" s="97">
        <v>100</v>
      </c>
      <c r="K78" s="20"/>
    </row>
    <row r="79" spans="1:11" s="11" customFormat="1" ht="27.65" customHeight="1" x14ac:dyDescent="0.4">
      <c r="A79" s="86" t="s">
        <v>114</v>
      </c>
      <c r="B79" s="17">
        <v>7324</v>
      </c>
      <c r="C79" s="86" t="s">
        <v>52</v>
      </c>
      <c r="D79" s="18" t="s">
        <v>115</v>
      </c>
      <c r="E79" s="37"/>
      <c r="F79" s="102"/>
      <c r="G79" s="97"/>
      <c r="H79" s="97"/>
      <c r="I79" s="131">
        <f>SUM(I80:I81)</f>
        <v>6000000</v>
      </c>
      <c r="J79" s="97"/>
      <c r="K79" s="20">
        <f t="shared" si="9"/>
        <v>6000000</v>
      </c>
    </row>
    <row r="80" spans="1:11" s="11" customFormat="1" ht="52" customHeight="1" x14ac:dyDescent="0.4">
      <c r="A80" s="86"/>
      <c r="B80" s="17"/>
      <c r="C80" s="86"/>
      <c r="D80" s="18"/>
      <c r="E80" s="18" t="s">
        <v>224</v>
      </c>
      <c r="F80" s="102" t="s">
        <v>245</v>
      </c>
      <c r="G80" s="97">
        <v>79482780</v>
      </c>
      <c r="H80" s="97">
        <v>21</v>
      </c>
      <c r="I80" s="91">
        <v>5000000</v>
      </c>
      <c r="J80" s="97">
        <v>27</v>
      </c>
      <c r="K80" s="20"/>
    </row>
    <row r="81" spans="1:11" s="11" customFormat="1" ht="96.5" customHeight="1" x14ac:dyDescent="0.4">
      <c r="A81" s="86"/>
      <c r="B81" s="17"/>
      <c r="C81" s="86"/>
      <c r="D81" s="18"/>
      <c r="E81" s="18" t="s">
        <v>230</v>
      </c>
      <c r="F81" s="102" t="s">
        <v>240</v>
      </c>
      <c r="G81" s="97">
        <v>35100000</v>
      </c>
      <c r="H81" s="97">
        <v>0</v>
      </c>
      <c r="I81" s="91">
        <v>1000000</v>
      </c>
      <c r="J81" s="97">
        <v>5</v>
      </c>
      <c r="K81" s="20"/>
    </row>
    <row r="82" spans="1:11" s="11" customFormat="1" ht="58.5" customHeight="1" x14ac:dyDescent="0.4">
      <c r="A82" s="86" t="s">
        <v>154</v>
      </c>
      <c r="B82" s="17">
        <v>7325</v>
      </c>
      <c r="C82" s="86" t="s">
        <v>52</v>
      </c>
      <c r="D82" s="18" t="s">
        <v>105</v>
      </c>
      <c r="E82" s="44"/>
      <c r="F82" s="102"/>
      <c r="G82" s="97"/>
      <c r="H82" s="97"/>
      <c r="I82" s="131">
        <f>SUM(I83:I83)</f>
        <v>10000000</v>
      </c>
      <c r="J82" s="97"/>
      <c r="K82" s="20"/>
    </row>
    <row r="83" spans="1:11" s="11" customFormat="1" ht="78.5" customHeight="1" x14ac:dyDescent="0.4">
      <c r="A83" s="86"/>
      <c r="B83" s="17"/>
      <c r="C83" s="86"/>
      <c r="D83" s="18"/>
      <c r="E83" s="43" t="s">
        <v>228</v>
      </c>
      <c r="F83" s="138" t="s">
        <v>246</v>
      </c>
      <c r="G83" s="136">
        <v>183593573</v>
      </c>
      <c r="H83" s="136">
        <v>42</v>
      </c>
      <c r="I83" s="132">
        <v>10000000</v>
      </c>
      <c r="J83" s="97">
        <v>60</v>
      </c>
      <c r="K83" s="20"/>
    </row>
    <row r="84" spans="1:11" s="11" customFormat="1" ht="56.5" customHeight="1" x14ac:dyDescent="0.4">
      <c r="A84" s="86" t="s">
        <v>116</v>
      </c>
      <c r="B84" s="17">
        <v>7330</v>
      </c>
      <c r="C84" s="86" t="s">
        <v>52</v>
      </c>
      <c r="D84" s="18" t="s">
        <v>117</v>
      </c>
      <c r="E84" s="37"/>
      <c r="F84" s="102"/>
      <c r="G84" s="97"/>
      <c r="H84" s="97"/>
      <c r="I84" s="131">
        <f>SUM(I85:I85)</f>
        <v>10000000</v>
      </c>
      <c r="J84" s="97"/>
      <c r="K84" s="20">
        <f t="shared" si="9"/>
        <v>10000000</v>
      </c>
    </row>
    <row r="85" spans="1:11" s="11" customFormat="1" ht="45.5" customHeight="1" x14ac:dyDescent="0.4">
      <c r="A85" s="86"/>
      <c r="B85" s="17"/>
      <c r="C85" s="86"/>
      <c r="D85" s="18"/>
      <c r="E85" s="18" t="s">
        <v>222</v>
      </c>
      <c r="F85" s="102" t="s">
        <v>242</v>
      </c>
      <c r="G85" s="97">
        <v>58716996</v>
      </c>
      <c r="H85" s="97">
        <v>30</v>
      </c>
      <c r="I85" s="91">
        <v>10000000</v>
      </c>
      <c r="J85" s="97">
        <v>80</v>
      </c>
      <c r="K85" s="20"/>
    </row>
    <row r="86" spans="1:11" s="9" customFormat="1" ht="77.150000000000006" customHeight="1" x14ac:dyDescent="0.3">
      <c r="A86" s="73" t="s">
        <v>209</v>
      </c>
      <c r="B86" s="74"/>
      <c r="C86" s="73"/>
      <c r="D86" s="3" t="s">
        <v>210</v>
      </c>
      <c r="E86" s="139"/>
      <c r="F86" s="50"/>
      <c r="G86" s="139"/>
      <c r="H86" s="139"/>
      <c r="I86" s="139">
        <f t="shared" ref="I86:I88" si="13">I87</f>
        <v>50000</v>
      </c>
      <c r="J86" s="139"/>
      <c r="K86" s="20"/>
    </row>
    <row r="87" spans="1:11" s="9" customFormat="1" ht="70.5" customHeight="1" x14ac:dyDescent="0.3">
      <c r="A87" s="5" t="s">
        <v>211</v>
      </c>
      <c r="B87" s="78"/>
      <c r="C87" s="5"/>
      <c r="D87" s="6" t="s">
        <v>210</v>
      </c>
      <c r="E87" s="140"/>
      <c r="F87" s="51"/>
      <c r="G87" s="140"/>
      <c r="H87" s="140"/>
      <c r="I87" s="140">
        <f t="shared" si="13"/>
        <v>50000</v>
      </c>
      <c r="J87" s="140"/>
      <c r="K87" s="20"/>
    </row>
    <row r="88" spans="1:11" s="9" customFormat="1" ht="39" customHeight="1" x14ac:dyDescent="0.3">
      <c r="A88" s="82" t="s">
        <v>212</v>
      </c>
      <c r="B88" s="82" t="s">
        <v>118</v>
      </c>
      <c r="C88" s="82"/>
      <c r="D88" s="8" t="s">
        <v>119</v>
      </c>
      <c r="E88" s="98"/>
      <c r="F88" s="52"/>
      <c r="G88" s="98"/>
      <c r="H88" s="98"/>
      <c r="I88" s="98">
        <f t="shared" si="13"/>
        <v>50000</v>
      </c>
      <c r="J88" s="98"/>
      <c r="K88" s="20"/>
    </row>
    <row r="89" spans="1:11" s="9" customFormat="1" ht="41.9" customHeight="1" x14ac:dyDescent="0.3">
      <c r="A89" s="82" t="s">
        <v>213</v>
      </c>
      <c r="B89" s="82" t="s">
        <v>214</v>
      </c>
      <c r="C89" s="82"/>
      <c r="D89" s="8" t="s">
        <v>215</v>
      </c>
      <c r="E89" s="98"/>
      <c r="F89" s="52"/>
      <c r="G89" s="98"/>
      <c r="H89" s="98"/>
      <c r="I89" s="98">
        <f>I90</f>
        <v>50000</v>
      </c>
      <c r="J89" s="98"/>
      <c r="K89" s="20"/>
    </row>
    <row r="90" spans="1:11" s="9" customFormat="1" ht="41.9" customHeight="1" x14ac:dyDescent="0.3">
      <c r="A90" s="141" t="s">
        <v>216</v>
      </c>
      <c r="B90" s="141" t="s">
        <v>217</v>
      </c>
      <c r="C90" s="86" t="s">
        <v>218</v>
      </c>
      <c r="D90" s="57" t="s">
        <v>219</v>
      </c>
      <c r="E90" s="17" t="s">
        <v>153</v>
      </c>
      <c r="F90" s="142"/>
      <c r="G90" s="143"/>
      <c r="H90" s="143"/>
      <c r="I90" s="155">
        <v>50000</v>
      </c>
      <c r="J90" s="143"/>
      <c r="K90" s="20"/>
    </row>
    <row r="91" spans="1:11" s="4" customFormat="1" ht="52.5" customHeight="1" x14ac:dyDescent="0.35">
      <c r="A91" s="73" t="s">
        <v>120</v>
      </c>
      <c r="B91" s="74"/>
      <c r="C91" s="73"/>
      <c r="D91" s="3" t="s">
        <v>121</v>
      </c>
      <c r="E91" s="33"/>
      <c r="F91" s="75"/>
      <c r="G91" s="76"/>
      <c r="H91" s="76"/>
      <c r="I91" s="77">
        <f t="shared" ref="I91:I93" si="14">I92</f>
        <v>700000</v>
      </c>
      <c r="J91" s="76"/>
      <c r="K91" s="20">
        <f t="shared" ref="K91:K109" si="15">I91</f>
        <v>700000</v>
      </c>
    </row>
    <row r="92" spans="1:11" s="7" customFormat="1" ht="52" customHeight="1" x14ac:dyDescent="0.3">
      <c r="A92" s="5" t="s">
        <v>122</v>
      </c>
      <c r="B92" s="78"/>
      <c r="C92" s="5"/>
      <c r="D92" s="6" t="s">
        <v>121</v>
      </c>
      <c r="E92" s="34"/>
      <c r="F92" s="79"/>
      <c r="G92" s="80"/>
      <c r="H92" s="80"/>
      <c r="I92" s="81">
        <f t="shared" si="14"/>
        <v>700000</v>
      </c>
      <c r="J92" s="80"/>
      <c r="K92" s="20">
        <f t="shared" si="15"/>
        <v>700000</v>
      </c>
    </row>
    <row r="93" spans="1:11" s="11" customFormat="1" ht="39" customHeight="1" x14ac:dyDescent="0.4">
      <c r="A93" s="82" t="s">
        <v>123</v>
      </c>
      <c r="B93" s="82" t="s">
        <v>118</v>
      </c>
      <c r="C93" s="82"/>
      <c r="D93" s="8" t="s">
        <v>119</v>
      </c>
      <c r="E93" s="35"/>
      <c r="F93" s="83"/>
      <c r="G93" s="84"/>
      <c r="H93" s="84"/>
      <c r="I93" s="85">
        <f t="shared" si="14"/>
        <v>700000</v>
      </c>
      <c r="J93" s="84"/>
      <c r="K93" s="20">
        <f t="shared" si="15"/>
        <v>700000</v>
      </c>
    </row>
    <row r="94" spans="1:11" s="9" customFormat="1" ht="72.5" customHeight="1" x14ac:dyDescent="0.3">
      <c r="A94" s="82" t="s">
        <v>124</v>
      </c>
      <c r="B94" s="113" t="s">
        <v>125</v>
      </c>
      <c r="C94" s="82"/>
      <c r="D94" s="8" t="s">
        <v>126</v>
      </c>
      <c r="E94" s="36"/>
      <c r="F94" s="128"/>
      <c r="G94" s="129"/>
      <c r="H94" s="129"/>
      <c r="I94" s="130">
        <f>I95</f>
        <v>700000</v>
      </c>
      <c r="J94" s="129"/>
      <c r="K94" s="20">
        <f t="shared" si="15"/>
        <v>700000</v>
      </c>
    </row>
    <row r="95" spans="1:11" s="9" customFormat="1" ht="45.5" customHeight="1" x14ac:dyDescent="0.3">
      <c r="A95" s="86" t="s">
        <v>128</v>
      </c>
      <c r="B95" s="86" t="s">
        <v>129</v>
      </c>
      <c r="C95" s="86" t="s">
        <v>127</v>
      </c>
      <c r="D95" s="10" t="s">
        <v>130</v>
      </c>
      <c r="E95" s="47" t="s">
        <v>151</v>
      </c>
      <c r="F95" s="102"/>
      <c r="G95" s="97"/>
      <c r="H95" s="97"/>
      <c r="I95" s="91">
        <v>700000</v>
      </c>
      <c r="J95" s="97"/>
      <c r="K95" s="20">
        <f t="shared" si="15"/>
        <v>700000</v>
      </c>
    </row>
    <row r="96" spans="1:11" s="4" customFormat="1" ht="30" customHeight="1" x14ac:dyDescent="0.35">
      <c r="A96" s="73" t="s">
        <v>131</v>
      </c>
      <c r="B96" s="74"/>
      <c r="C96" s="73"/>
      <c r="D96" s="3" t="s">
        <v>132</v>
      </c>
      <c r="E96" s="50"/>
      <c r="F96" s="75"/>
      <c r="G96" s="76"/>
      <c r="H96" s="76"/>
      <c r="I96" s="77">
        <f t="shared" ref="I96:I97" si="16">I97</f>
        <v>1133000</v>
      </c>
      <c r="J96" s="76"/>
      <c r="K96" s="20">
        <f t="shared" si="15"/>
        <v>1133000</v>
      </c>
    </row>
    <row r="97" spans="1:13" s="7" customFormat="1" ht="30" customHeight="1" x14ac:dyDescent="0.3">
      <c r="A97" s="5" t="s">
        <v>133</v>
      </c>
      <c r="B97" s="78"/>
      <c r="C97" s="5"/>
      <c r="D97" s="6" t="s">
        <v>132</v>
      </c>
      <c r="E97" s="51"/>
      <c r="F97" s="79"/>
      <c r="G97" s="80"/>
      <c r="H97" s="80"/>
      <c r="I97" s="81">
        <f t="shared" si="16"/>
        <v>1133000</v>
      </c>
      <c r="J97" s="80"/>
      <c r="K97" s="20">
        <f t="shared" si="15"/>
        <v>1133000</v>
      </c>
    </row>
    <row r="98" spans="1:13" s="9" customFormat="1" ht="30" customHeight="1" x14ac:dyDescent="0.3">
      <c r="A98" s="82" t="s">
        <v>134</v>
      </c>
      <c r="B98" s="82" t="s">
        <v>9</v>
      </c>
      <c r="C98" s="82"/>
      <c r="D98" s="8" t="s">
        <v>10</v>
      </c>
      <c r="E98" s="52"/>
      <c r="F98" s="83"/>
      <c r="G98" s="84"/>
      <c r="H98" s="84"/>
      <c r="I98" s="85">
        <f>I100+I99</f>
        <v>1133000</v>
      </c>
      <c r="J98" s="84"/>
      <c r="K98" s="20">
        <f t="shared" si="15"/>
        <v>1133000</v>
      </c>
    </row>
    <row r="99" spans="1:13" s="9" customFormat="1" ht="97" customHeight="1" x14ac:dyDescent="0.3">
      <c r="A99" s="86" t="s">
        <v>239</v>
      </c>
      <c r="B99" s="86" t="s">
        <v>12</v>
      </c>
      <c r="C99" s="86" t="s">
        <v>13</v>
      </c>
      <c r="D99" s="10" t="s">
        <v>14</v>
      </c>
      <c r="E99" s="47" t="s">
        <v>151</v>
      </c>
      <c r="F99" s="102"/>
      <c r="G99" s="97"/>
      <c r="H99" s="97"/>
      <c r="I99" s="91">
        <v>100000</v>
      </c>
      <c r="J99" s="97"/>
      <c r="K99" s="20">
        <f t="shared" ref="K99" si="17">I99</f>
        <v>100000</v>
      </c>
    </row>
    <row r="100" spans="1:13" s="9" customFormat="1" ht="48.5" customHeight="1" x14ac:dyDescent="0.3">
      <c r="A100" s="86" t="s">
        <v>135</v>
      </c>
      <c r="B100" s="86" t="s">
        <v>15</v>
      </c>
      <c r="C100" s="86" t="s">
        <v>16</v>
      </c>
      <c r="D100" s="10" t="s">
        <v>17</v>
      </c>
      <c r="E100" s="47" t="s">
        <v>151</v>
      </c>
      <c r="F100" s="102"/>
      <c r="G100" s="97"/>
      <c r="H100" s="97"/>
      <c r="I100" s="91">
        <v>1033000</v>
      </c>
      <c r="J100" s="97"/>
      <c r="K100" s="20">
        <f t="shared" si="15"/>
        <v>1033000</v>
      </c>
    </row>
    <row r="101" spans="1:13" s="4" customFormat="1" ht="38.5" customHeight="1" x14ac:dyDescent="0.35">
      <c r="A101" s="73" t="s">
        <v>136</v>
      </c>
      <c r="B101" s="74"/>
      <c r="C101" s="73"/>
      <c r="D101" s="3" t="s">
        <v>137</v>
      </c>
      <c r="E101" s="33"/>
      <c r="F101" s="75"/>
      <c r="G101" s="76"/>
      <c r="H101" s="76"/>
      <c r="I101" s="77">
        <f t="shared" ref="I101" si="18">I102</f>
        <v>103374929</v>
      </c>
      <c r="J101" s="76"/>
      <c r="K101" s="20">
        <f t="shared" si="15"/>
        <v>103374929</v>
      </c>
    </row>
    <row r="102" spans="1:13" s="7" customFormat="1" ht="38.5" customHeight="1" x14ac:dyDescent="0.3">
      <c r="A102" s="5" t="s">
        <v>138</v>
      </c>
      <c r="B102" s="78"/>
      <c r="C102" s="5"/>
      <c r="D102" s="6" t="s">
        <v>137</v>
      </c>
      <c r="E102" s="34"/>
      <c r="F102" s="79"/>
      <c r="G102" s="80"/>
      <c r="H102" s="80"/>
      <c r="I102" s="81">
        <f>I103+I106</f>
        <v>103374929</v>
      </c>
      <c r="J102" s="80"/>
      <c r="K102" s="20">
        <f t="shared" si="15"/>
        <v>103374929</v>
      </c>
    </row>
    <row r="103" spans="1:13" s="12" customFormat="1" ht="32.5" customHeight="1" x14ac:dyDescent="0.4">
      <c r="A103" s="5" t="s">
        <v>139</v>
      </c>
      <c r="B103" s="5" t="s">
        <v>18</v>
      </c>
      <c r="C103" s="5"/>
      <c r="D103" s="19" t="s">
        <v>19</v>
      </c>
      <c r="E103" s="34"/>
      <c r="F103" s="79"/>
      <c r="G103" s="80"/>
      <c r="H103" s="80"/>
      <c r="I103" s="81">
        <f t="shared" ref="I103:I104" si="19">I104</f>
        <v>85000000</v>
      </c>
      <c r="J103" s="80"/>
      <c r="K103" s="20">
        <f t="shared" si="15"/>
        <v>85000000</v>
      </c>
    </row>
    <row r="104" spans="1:13" s="12" customFormat="1" ht="32.5" customHeight="1" x14ac:dyDescent="0.4">
      <c r="A104" s="5" t="s">
        <v>140</v>
      </c>
      <c r="B104" s="5" t="s">
        <v>50</v>
      </c>
      <c r="C104" s="78"/>
      <c r="D104" s="19" t="s">
        <v>51</v>
      </c>
      <c r="E104" s="34"/>
      <c r="F104" s="79"/>
      <c r="G104" s="80"/>
      <c r="H104" s="80"/>
      <c r="I104" s="81">
        <f t="shared" si="19"/>
        <v>85000000</v>
      </c>
      <c r="J104" s="80"/>
      <c r="K104" s="20">
        <f t="shared" si="15"/>
        <v>85000000</v>
      </c>
    </row>
    <row r="105" spans="1:13" s="9" customFormat="1" ht="53.5" customHeight="1" x14ac:dyDescent="0.3">
      <c r="A105" s="86" t="s">
        <v>141</v>
      </c>
      <c r="B105" s="86" t="s">
        <v>142</v>
      </c>
      <c r="C105" s="86" t="s">
        <v>20</v>
      </c>
      <c r="D105" s="10" t="s">
        <v>143</v>
      </c>
      <c r="E105" s="47" t="s">
        <v>151</v>
      </c>
      <c r="F105" s="102"/>
      <c r="G105" s="97"/>
      <c r="H105" s="97"/>
      <c r="I105" s="91">
        <v>85000000</v>
      </c>
      <c r="J105" s="97"/>
      <c r="K105" s="20">
        <f t="shared" si="15"/>
        <v>85000000</v>
      </c>
    </row>
    <row r="106" spans="1:13" s="9" customFormat="1" ht="38.5" customHeight="1" x14ac:dyDescent="0.3">
      <c r="A106" s="82" t="s">
        <v>148</v>
      </c>
      <c r="B106" s="82" t="s">
        <v>144</v>
      </c>
      <c r="C106" s="82"/>
      <c r="D106" s="8" t="s">
        <v>145</v>
      </c>
      <c r="E106" s="35"/>
      <c r="F106" s="83"/>
      <c r="G106" s="84"/>
      <c r="H106" s="84"/>
      <c r="I106" s="85">
        <f>I107</f>
        <v>18374929</v>
      </c>
      <c r="J106" s="84"/>
      <c r="K106" s="20">
        <f t="shared" si="15"/>
        <v>18374929</v>
      </c>
    </row>
    <row r="107" spans="1:13" s="9" customFormat="1" ht="73.400000000000006" customHeight="1" x14ac:dyDescent="0.3">
      <c r="A107" s="82" t="s">
        <v>149</v>
      </c>
      <c r="B107" s="16">
        <v>9700</v>
      </c>
      <c r="C107" s="16"/>
      <c r="D107" s="8" t="s">
        <v>146</v>
      </c>
      <c r="E107" s="45"/>
      <c r="F107" s="128"/>
      <c r="G107" s="129"/>
      <c r="H107" s="129"/>
      <c r="I107" s="130">
        <f>SUM(I108:I108)</f>
        <v>18374929</v>
      </c>
      <c r="J107" s="129"/>
      <c r="K107" s="20">
        <f t="shared" si="15"/>
        <v>18374929</v>
      </c>
    </row>
    <row r="108" spans="1:13" s="9" customFormat="1" ht="47.5" customHeight="1" x14ac:dyDescent="0.3">
      <c r="A108" s="86" t="s">
        <v>150</v>
      </c>
      <c r="B108" s="17">
        <v>9770</v>
      </c>
      <c r="C108" s="86" t="s">
        <v>15</v>
      </c>
      <c r="D108" s="18" t="s">
        <v>147</v>
      </c>
      <c r="E108" s="67" t="s">
        <v>152</v>
      </c>
      <c r="F108" s="102"/>
      <c r="G108" s="97"/>
      <c r="H108" s="97"/>
      <c r="I108" s="91">
        <v>18374929</v>
      </c>
      <c r="J108" s="97"/>
      <c r="K108" s="20">
        <f t="shared" si="15"/>
        <v>18374929</v>
      </c>
      <c r="M108" s="65">
        <f>I106+I103</f>
        <v>103374929</v>
      </c>
    </row>
    <row r="109" spans="1:13" ht="20.5" x14ac:dyDescent="0.35">
      <c r="A109" s="144" t="s">
        <v>1</v>
      </c>
      <c r="B109" s="144" t="s">
        <v>1</v>
      </c>
      <c r="C109" s="144" t="s">
        <v>1</v>
      </c>
      <c r="D109" s="145" t="s">
        <v>2</v>
      </c>
      <c r="E109" s="49" t="s">
        <v>1</v>
      </c>
      <c r="F109" s="144" t="s">
        <v>1</v>
      </c>
      <c r="G109" s="146"/>
      <c r="H109" s="146"/>
      <c r="I109" s="147">
        <f>I101+I96+I91+I86+I63+I53+I39+I33+I28+I19+I15+I11</f>
        <v>275407929</v>
      </c>
      <c r="J109" s="144" t="s">
        <v>1</v>
      </c>
      <c r="K109" s="20">
        <f t="shared" si="15"/>
        <v>275407929</v>
      </c>
      <c r="M109" s="64">
        <f>I109-M108</f>
        <v>172033000</v>
      </c>
    </row>
    <row r="110" spans="1:13" x14ac:dyDescent="0.45">
      <c r="I110" s="28"/>
      <c r="M110" s="64">
        <f>172033000-M109</f>
        <v>0</v>
      </c>
    </row>
    <row r="111" spans="1:13" x14ac:dyDescent="0.45">
      <c r="I111" s="28"/>
      <c r="J111" s="64"/>
    </row>
    <row r="112" spans="1:13" x14ac:dyDescent="0.45">
      <c r="I112" s="28"/>
      <c r="J112" s="64"/>
    </row>
    <row r="113" spans="1:17" ht="25.5" x14ac:dyDescent="0.55000000000000004">
      <c r="A113" s="168" t="s">
        <v>247</v>
      </c>
      <c r="B113" s="168"/>
      <c r="C113" s="168"/>
      <c r="D113" s="168"/>
      <c r="E113" s="168"/>
      <c r="F113" s="24"/>
      <c r="G113" s="24"/>
      <c r="H113" s="24"/>
      <c r="I113" s="22" t="s">
        <v>248</v>
      </c>
      <c r="J113" s="156"/>
      <c r="K113" s="156"/>
      <c r="L113" s="22"/>
      <c r="M113" s="157"/>
      <c r="O113" s="156"/>
      <c r="P113" s="22"/>
      <c r="Q113" s="157"/>
    </row>
    <row r="114" spans="1:17" ht="20" x14ac:dyDescent="0.45">
      <c r="B114" s="158"/>
      <c r="C114" s="158"/>
      <c r="D114" s="158"/>
      <c r="F114" s="160"/>
      <c r="G114" s="161"/>
      <c r="H114" s="162"/>
      <c r="I114" s="162"/>
      <c r="J114" s="161"/>
      <c r="K114" s="160"/>
      <c r="L114" s="161"/>
      <c r="M114" s="161"/>
      <c r="N114" s="162"/>
      <c r="O114" s="162"/>
      <c r="P114" s="161"/>
      <c r="Q114" s="157"/>
    </row>
    <row r="115" spans="1:17" ht="14.5" x14ac:dyDescent="0.35">
      <c r="E115" s="163"/>
      <c r="F115" s="164"/>
      <c r="G115" s="165"/>
      <c r="I115"/>
      <c r="J115" s="165"/>
      <c r="K115" s="164"/>
      <c r="L115" s="165"/>
      <c r="M115" s="165"/>
      <c r="O115" s="166"/>
      <c r="P115" s="165"/>
      <c r="Q115" s="167"/>
    </row>
    <row r="116" spans="1:17" x14ac:dyDescent="0.45">
      <c r="I116" s="28"/>
      <c r="J116" s="64"/>
    </row>
    <row r="117" spans="1:17" ht="23" x14ac:dyDescent="0.45">
      <c r="A117" s="159" t="s">
        <v>249</v>
      </c>
      <c r="I117" s="28"/>
      <c r="J117" s="64"/>
    </row>
    <row r="118" spans="1:17" x14ac:dyDescent="0.45">
      <c r="I118" s="28"/>
      <c r="J118" s="64"/>
    </row>
    <row r="119" spans="1:17" x14ac:dyDescent="0.45">
      <c r="I119" s="28"/>
      <c r="J119" s="64"/>
    </row>
    <row r="120" spans="1:17" x14ac:dyDescent="0.45">
      <c r="I120" s="28"/>
      <c r="J120" s="64"/>
    </row>
    <row r="121" spans="1:17" x14ac:dyDescent="0.45">
      <c r="I121" s="28"/>
      <c r="J121" s="64"/>
    </row>
    <row r="122" spans="1:17" x14ac:dyDescent="0.45">
      <c r="I122" s="28"/>
      <c r="J122" s="64"/>
    </row>
    <row r="123" spans="1:17" x14ac:dyDescent="0.45">
      <c r="I123" s="28"/>
      <c r="J123" s="64"/>
    </row>
    <row r="124" spans="1:17" x14ac:dyDescent="0.45">
      <c r="I124" s="28"/>
      <c r="J124" s="64"/>
    </row>
    <row r="125" spans="1:17" x14ac:dyDescent="0.45">
      <c r="I125" s="28"/>
      <c r="J125" s="64"/>
    </row>
    <row r="126" spans="1:17" ht="25.5" x14ac:dyDescent="0.55000000000000004">
      <c r="A126" s="22"/>
      <c r="B126" s="23"/>
      <c r="C126" s="23"/>
      <c r="D126" s="23"/>
      <c r="E126" s="46"/>
      <c r="F126" s="70"/>
      <c r="G126" s="23"/>
      <c r="H126" s="23"/>
      <c r="I126" s="29"/>
      <c r="J126" s="24"/>
      <c r="L126" s="24"/>
    </row>
    <row r="127" spans="1:17" ht="25.5" x14ac:dyDescent="0.55000000000000004">
      <c r="A127" s="22"/>
      <c r="B127" s="23"/>
      <c r="C127" s="23"/>
      <c r="D127" s="23"/>
      <c r="E127" s="46"/>
      <c r="F127" s="70"/>
      <c r="G127" s="23"/>
      <c r="H127" s="23"/>
      <c r="I127" s="29"/>
      <c r="J127" s="24"/>
      <c r="L127" s="24"/>
    </row>
    <row r="128" spans="1:17" ht="25.5" x14ac:dyDescent="0.55000000000000004">
      <c r="A128" s="23"/>
      <c r="B128" s="23"/>
      <c r="C128" s="23"/>
      <c r="D128" s="23"/>
      <c r="E128" s="46"/>
      <c r="F128" s="70"/>
      <c r="G128" s="23"/>
      <c r="H128" s="23"/>
      <c r="I128" s="30"/>
      <c r="J128" s="25"/>
      <c r="K128" s="23"/>
      <c r="L128" s="23"/>
    </row>
    <row r="129" spans="1:12" ht="21" x14ac:dyDescent="0.5">
      <c r="I129" s="54"/>
    </row>
    <row r="132" spans="1:12" ht="25.5" x14ac:dyDescent="0.55000000000000004">
      <c r="A132" s="23"/>
      <c r="B132" s="23"/>
      <c r="C132" s="23"/>
      <c r="D132" s="23"/>
      <c r="E132" s="46"/>
      <c r="F132" s="70"/>
      <c r="G132" s="23"/>
      <c r="H132" s="23"/>
      <c r="I132" s="30"/>
      <c r="J132" s="25"/>
      <c r="K132" s="23"/>
      <c r="L132" s="23"/>
    </row>
  </sheetData>
  <protectedRanges>
    <protectedRange sqref="J67:J85 F67:F85" name="Диапазон67"/>
    <protectedRange sqref="I67 I71 I84 I79" name="Диапазон68"/>
    <protectedRange sqref="G67:H85" name="Диапазон68_3"/>
    <protectedRange sqref="F52:J52" name="Диапазон67_3"/>
    <protectedRange sqref="I68:I70" name="Диапазон68_4"/>
    <protectedRange sqref="I72:I78" name="Диапазон68_5"/>
    <protectedRange sqref="I80:I82" name="Диапазон68_7"/>
    <protectedRange sqref="I83" name="Диапазон68_8"/>
    <protectedRange sqref="I85" name="Диапазон68_9"/>
  </protectedRanges>
  <autoFilter ref="K1:K126"/>
  <customSheetViews>
    <customSheetView guid="{E4E8234F-E40E-4546-8D10-37BC3EC42E66}" scale="54" showPageBreaks="1" printArea="1" showAutoFilter="1" view="pageBreakPreview">
      <pane xSplit="4" ySplit="10" topLeftCell="E104" activePane="bottomRight" state="frozen"/>
      <selection pane="bottomRight" activeCell="J117" sqref="I111:J117"/>
      <rowBreaks count="2" manualBreakCount="2">
        <brk id="56" max="9" man="1"/>
        <brk id="70" max="9" man="1"/>
      </rowBreaks>
      <pageMargins left="0.39370078740157483" right="0" top="0.94488188976377963" bottom="0.15748031496062992" header="0.31496062992125984" footer="0.31496062992125984"/>
      <pageSetup paperSize="9" scale="56" orientation="landscape" r:id="rId1"/>
      <autoFilter ref="K1:K126"/>
    </customSheetView>
    <customSheetView guid="{D65EB978-3555-40B8-B62A-E028FD5F0E39}" scale="70" showPageBreaks="1" printArea="1" filter="1" showAutoFilter="1" view="pageBreakPreview">
      <pane xSplit="4" ySplit="9" topLeftCell="E49" activePane="bottomRight" state="frozen"/>
      <selection pane="bottomRight" activeCell="E61" sqref="E61"/>
      <pageMargins left="0" right="0" top="0.94488188976377963" bottom="0.15748031496062992" header="0.31496062992125984" footer="0.31496062992125984"/>
      <pageSetup paperSize="9" scale="65" orientation="landscape" r:id="rId2"/>
      <autoFilter ref="K1:K126">
        <filterColumn colId="0">
          <filters blank="1">
            <filter val="1 047 000"/>
            <filter val="1 203 980"/>
            <filter val="1 222 000"/>
            <filter val="1 500 000"/>
            <filter val="112 520"/>
            <filter val="156 044 600"/>
            <filter val="183 188 321"/>
            <filter val="2 163 500"/>
            <filter val="2 208 000"/>
            <filter val="2 496 000"/>
            <filter val="2 547 000"/>
            <filter val="20 000"/>
            <filter val="22 154 746"/>
            <filter val="23 461 600"/>
            <filter val="25 669 600"/>
            <filter val="27 143 721"/>
            <filter val="3 000 000"/>
            <filter val="3 500 000"/>
            <filter val="32 000 000"/>
            <filter val="4 988 975"/>
            <filter val="5 496 000"/>
            <filter val="50 000"/>
            <filter val="560 000"/>
            <filter val="85 000 000"/>
          </filters>
        </filterColumn>
      </autoFilter>
    </customSheetView>
    <customSheetView guid="{755B5CBD-22E9-407A-B3C2-3A5057615115}" scale="70" showAutoFilter="1">
      <pane xSplit="4" ySplit="9" topLeftCell="E21" activePane="bottomRight" state="frozen"/>
      <selection pane="bottomRight" activeCell="I29" sqref="I29"/>
      <pageMargins left="0" right="0" top="0.94488188976377963" bottom="0.15748031496062992" header="0.31496062992125984" footer="0.31496062992125984"/>
      <pageSetup paperSize="9" scale="65" orientation="landscape" r:id="rId3"/>
      <autoFilter ref="K1:K120"/>
    </customSheetView>
    <customSheetView guid="{31E7F043-9B0A-4D46-8867-563BE4D7702A}" scale="85" showAutoFilter="1">
      <pane xSplit="4" ySplit="9" topLeftCell="E147" activePane="bottomRight" state="frozen"/>
      <selection pane="bottomRight" activeCell="G148" sqref="G148"/>
      <pageMargins left="0" right="0" top="0.94488188976377963" bottom="0.15748031496062992" header="0.31496062992125984" footer="0.31496062992125984"/>
      <pageSetup paperSize="9" scale="65" orientation="landscape" r:id="rId4"/>
      <autoFilter ref="J1:J223"/>
    </customSheetView>
    <customSheetView guid="{C5219591-8F31-4929-8AFA-F54768430BEC}" scale="52" printArea="1" showAutoFilter="1">
      <pane xSplit="4" ySplit="9" topLeftCell="E43" activePane="bottomRight" state="frozen"/>
      <selection pane="bottomRight" activeCell="H131" sqref="H131"/>
      <pageMargins left="0" right="0" top="0.94488188976377963" bottom="0.15748031496062992" header="0.31496062992125984" footer="0.31496062992125984"/>
      <pageSetup paperSize="9" scale="55" orientation="landscape" r:id="rId5"/>
      <autoFilter ref="K1:K178"/>
    </customSheetView>
    <customSheetView guid="{DDCCC7E1-1FEF-4F0E-B3C6-116C81DEF35F}" scale="70" showPageBreaks="1" printArea="1" showAutoFilter="1" view="pageBreakPreview">
      <pane xSplit="5" ySplit="9" topLeftCell="F94" activePane="bottomRight" state="frozen"/>
      <selection pane="bottomRight" activeCell="E95" sqref="E95"/>
      <pageMargins left="0" right="0" top="0.94488188976377963" bottom="0.15748031496062992" header="0.31496062992125984" footer="0.31496062992125984"/>
      <pageSetup paperSize="9" scale="65" orientation="landscape" r:id="rId6"/>
      <autoFilter ref="K1:K126"/>
    </customSheetView>
    <customSheetView guid="{1F3ADBF3-0A6D-41D1-9FC2-108BD59A2F58}" scale="70" showPageBreaks="1" printArea="1" showAutoFilter="1">
      <pane xSplit="4" ySplit="9" topLeftCell="E10" activePane="bottomRight" state="frozen"/>
      <selection pane="bottomRight" activeCell="J23" sqref="J23"/>
      <pageMargins left="0" right="0" top="0.94488188976377963" bottom="0.15748031496062992" header="0.31496062992125984" footer="0.31496062992125984"/>
      <pageSetup paperSize="9" scale="65" orientation="landscape" r:id="rId7"/>
      <autoFilter ref="K1:K126"/>
    </customSheetView>
    <customSheetView guid="{1B1E6EFB-5EA9-402D-8D78-EE395BAAE46D}" scale="54" showPageBreaks="1" printArea="1" showAutoFilter="1">
      <pane xSplit="4" ySplit="9" topLeftCell="E10" activePane="bottomRight" state="frozen"/>
      <selection pane="bottomRight" activeCell="I109" sqref="I109"/>
      <pageMargins left="0" right="0" top="0.94488188976377963" bottom="0.15748031496062992" header="0.31496062992125984" footer="0.31496062992125984"/>
      <pageSetup paperSize="9" scale="57" orientation="landscape" r:id="rId8"/>
      <autoFilter ref="K1:K126"/>
    </customSheetView>
    <customSheetView guid="{129C8072-B29D-4802-B4F5-04E75E135E58}" scale="54" showAutoFilter="1">
      <pane xSplit="4" ySplit="9" topLeftCell="E58" activePane="bottomRight" state="frozen"/>
      <selection pane="bottomRight" activeCell="I59" sqref="I59"/>
      <pageMargins left="0" right="0" top="0.94488188976377963" bottom="0.15748031496062992" header="0.31496062992125984" footer="0.31496062992125984"/>
      <pageSetup paperSize="9" scale="65" orientation="landscape" r:id="rId9"/>
      <autoFilter ref="K1:K126"/>
    </customSheetView>
    <customSheetView guid="{12295DD7-D6CE-4556-8C2C-6319612760F3}" scale="70" showPageBreaks="1" printArea="1" showAutoFilter="1">
      <pane xSplit="4" ySplit="9" topLeftCell="E74" activePane="bottomRight" state="frozen"/>
      <selection pane="bottomRight" activeCell="E78" sqref="E78"/>
      <pageMargins left="0" right="0" top="0.94488188976377963" bottom="0.15748031496062992" header="0.31496062992125984" footer="0.31496062992125984"/>
      <pageSetup paperSize="9" scale="65" orientation="landscape" r:id="rId10"/>
      <autoFilter ref="K1:K126"/>
    </customSheetView>
  </customSheetViews>
  <mergeCells count="6">
    <mergeCell ref="A113:E113"/>
    <mergeCell ref="A6:D6"/>
    <mergeCell ref="G1:J1"/>
    <mergeCell ref="A3:J3"/>
    <mergeCell ref="A4:J4"/>
    <mergeCell ref="A5:D5"/>
  </mergeCells>
  <pageMargins left="0.39370078740157483" right="0" top="0.94488188976377963" bottom="0.15748031496062992" header="0.31496062992125984" footer="0.31496062992125984"/>
  <pageSetup paperSize="9" scale="55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customSheetViews>
    <customSheetView guid="{E4E8234F-E40E-4546-8D10-37BC3EC42E66}">
      <pageMargins left="0.7" right="0.7" top="0.75" bottom="0.75" header="0.3" footer="0.3"/>
    </customSheetView>
    <customSheetView guid="{D65EB978-3555-40B8-B62A-E028FD5F0E39}">
      <pageMargins left="0.7" right="0.7" top="0.75" bottom="0.75" header="0.3" footer="0.3"/>
    </customSheetView>
    <customSheetView guid="{755B5CBD-22E9-407A-B3C2-3A5057615115}">
      <pageMargins left="0.7" right="0.7" top="0.75" bottom="0.75" header="0.3" footer="0.3"/>
    </customSheetView>
    <customSheetView guid="{31E7F043-9B0A-4D46-8867-563BE4D7702A}">
      <pageMargins left="0.7" right="0.7" top="0.75" bottom="0.75" header="0.3" footer="0.3"/>
    </customSheetView>
    <customSheetView guid="{C5219591-8F31-4929-8AFA-F54768430BEC}">
      <pageMargins left="0.7" right="0.7" top="0.75" bottom="0.75" header="0.3" footer="0.3"/>
    </customSheetView>
    <customSheetView guid="{DDCCC7E1-1FEF-4F0E-B3C6-116C81DEF35F}">
      <pageMargins left="0.7" right="0.7" top="0.75" bottom="0.75" header="0.3" footer="0.3"/>
    </customSheetView>
    <customSheetView guid="{1F3ADBF3-0A6D-41D1-9FC2-108BD59A2F58}">
      <pageMargins left="0.7" right="0.7" top="0.75" bottom="0.75" header="0.3" footer="0.3"/>
    </customSheetView>
    <customSheetView guid="{1B1E6EFB-5EA9-402D-8D78-EE395BAAE46D}">
      <pageMargins left="0.7" right="0.7" top="0.75" bottom="0.75" header="0.3" footer="0.3"/>
    </customSheetView>
    <customSheetView guid="{129C8072-B29D-4802-B4F5-04E75E135E58}">
      <pageMargins left="0.7" right="0.7" top="0.75" bottom="0.75" header="0.3" footer="0.3"/>
    </customSheetView>
    <customSheetView guid="{12295DD7-D6CE-4556-8C2C-6319612760F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customSheetViews>
    <customSheetView guid="{E4E8234F-E40E-4546-8D10-37BC3EC42E66}">
      <pageMargins left="0.7" right="0.7" top="0.75" bottom="0.75" header="0.3" footer="0.3"/>
    </customSheetView>
    <customSheetView guid="{D65EB978-3555-40B8-B62A-E028FD5F0E39}">
      <pageMargins left="0.7" right="0.7" top="0.75" bottom="0.75" header="0.3" footer="0.3"/>
    </customSheetView>
    <customSheetView guid="{755B5CBD-22E9-407A-B3C2-3A5057615115}">
      <pageMargins left="0.7" right="0.7" top="0.75" bottom="0.75" header="0.3" footer="0.3"/>
    </customSheetView>
    <customSheetView guid="{31E7F043-9B0A-4D46-8867-563BE4D7702A}">
      <pageMargins left="0.7" right="0.7" top="0.75" bottom="0.75" header="0.3" footer="0.3"/>
    </customSheetView>
    <customSheetView guid="{C5219591-8F31-4929-8AFA-F54768430BEC}">
      <pageMargins left="0.7" right="0.7" top="0.75" bottom="0.75" header="0.3" footer="0.3"/>
    </customSheetView>
    <customSheetView guid="{DDCCC7E1-1FEF-4F0E-B3C6-116C81DEF35F}">
      <pageMargins left="0.7" right="0.7" top="0.75" bottom="0.75" header="0.3" footer="0.3"/>
    </customSheetView>
    <customSheetView guid="{1F3ADBF3-0A6D-41D1-9FC2-108BD59A2F58}">
      <pageMargins left="0.7" right="0.7" top="0.75" bottom="0.75" header="0.3" footer="0.3"/>
    </customSheetView>
    <customSheetView guid="{1B1E6EFB-5EA9-402D-8D78-EE395BAAE46D}">
      <pageMargins left="0.7" right="0.7" top="0.75" bottom="0.75" header="0.3" footer="0.3"/>
    </customSheetView>
    <customSheetView guid="{129C8072-B29D-4802-B4F5-04E75E135E58}">
      <pageMargins left="0.7" right="0.7" top="0.75" bottom="0.75" header="0.3" footer="0.3"/>
    </customSheetView>
    <customSheetView guid="{12295DD7-D6CE-4556-8C2C-6319612760F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Василенко Лариса</cp:lastModifiedBy>
  <cp:lastPrinted>2019-11-26T07:43:32Z</cp:lastPrinted>
  <dcterms:created xsi:type="dcterms:W3CDTF">2018-12-04T16:30:06Z</dcterms:created>
  <dcterms:modified xsi:type="dcterms:W3CDTF">2019-11-26T07:48:43Z</dcterms:modified>
</cp:coreProperties>
</file>